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3.08.2022\A. OFFICIAL\9a. ADVERTS,PREQ &amp;TENDERS,RFP\32. NEW DOCUMENTS\LATEST (REVISE) 13.12.2022 (FROM NDEGWA)\OPEN TENDER\"/>
    </mc:Choice>
  </mc:AlternateContent>
  <bookViews>
    <workbookView xWindow="0" yWindow="0" windowWidth="6585" windowHeight="6610" activeTab="3"/>
  </bookViews>
  <sheets>
    <sheet name="Summary" sheetId="7" r:id="rId1"/>
    <sheet name="BIll 1_PNG" sheetId="3" r:id="rId2"/>
    <sheet name="Bill 2_BARAKA-CHAKA RM" sheetId="1" r:id="rId3"/>
    <sheet name="Bill 3_PUMP" sheetId="9" r:id="rId4"/>
    <sheet name="Bill 4_TANK" sheetId="8" r:id="rId5"/>
    <sheet name="Bill 3_GRAVITY MAIN" sheetId="4" state="hidden" r:id="rId6"/>
    <sheet name="Dayworks" sheetId="2" r:id="rId7"/>
  </sheets>
  <externalReferences>
    <externalReference r:id="rId8"/>
  </externalReferences>
  <definedNames>
    <definedName name="_xlnm.Print_Area" localSheetId="2">'Bill 2_BARAKA-CHAKA RM'!$A$1:$F$137</definedName>
    <definedName name="_xlnm.Print_Area" localSheetId="5">'Bill 3_GRAVITY MAIN'!$A$1:$F$128</definedName>
    <definedName name="_xlnm.Print_Area" localSheetId="0">Summary!$A$1:$C$16</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2" i="1" l="1"/>
  <c r="D119" i="1" s="1"/>
  <c r="D27" i="1"/>
  <c r="D124" i="1" l="1"/>
  <c r="H20" i="1"/>
  <c r="D16" i="1"/>
  <c r="D32" i="9" l="1"/>
  <c r="F39" i="9" l="1"/>
  <c r="C8" i="7" s="1"/>
  <c r="G108" i="8" l="1"/>
  <c r="G105" i="8"/>
  <c r="G102" i="8"/>
  <c r="G101" i="8"/>
  <c r="G98" i="8"/>
  <c r="G97" i="8"/>
  <c r="G96" i="8"/>
  <c r="G95" i="8"/>
  <c r="G94" i="8"/>
  <c r="G93" i="8"/>
  <c r="G92" i="8"/>
  <c r="G91" i="8"/>
  <c r="G90" i="8"/>
  <c r="G87" i="8"/>
  <c r="G86" i="8"/>
  <c r="G85" i="8"/>
  <c r="G84" i="8"/>
  <c r="G83" i="8"/>
  <c r="G82" i="8"/>
  <c r="G81" i="8"/>
  <c r="G79" i="8"/>
  <c r="G78" i="8"/>
  <c r="G77" i="8"/>
  <c r="G76" i="8"/>
  <c r="G75" i="8"/>
  <c r="G73" i="8"/>
  <c r="G69" i="8"/>
  <c r="G67" i="8"/>
  <c r="G66" i="8"/>
  <c r="G64" i="8"/>
  <c r="G63" i="8"/>
  <c r="G62" i="8"/>
  <c r="G58" i="8"/>
  <c r="G56" i="8"/>
  <c r="G55" i="8"/>
  <c r="G54" i="8"/>
  <c r="G50" i="8"/>
  <c r="G47" i="8"/>
  <c r="G46" i="8"/>
  <c r="G42" i="8"/>
  <c r="G41" i="8"/>
  <c r="G36" i="8"/>
  <c r="G33" i="8"/>
  <c r="G29" i="8"/>
  <c r="G27" i="8"/>
  <c r="G25" i="8"/>
  <c r="F109" i="8" l="1"/>
  <c r="C10" i="7" s="1"/>
  <c r="G27" i="1" l="1"/>
  <c r="G26" i="1"/>
  <c r="G25" i="1"/>
  <c r="F37" i="4" l="1"/>
  <c r="F59" i="4" l="1"/>
  <c r="F64" i="4"/>
  <c r="F66" i="4"/>
  <c r="F30" i="4"/>
  <c r="F77" i="4"/>
  <c r="F76" i="4"/>
  <c r="F81" i="4"/>
  <c r="F49" i="4"/>
  <c r="F48" i="4"/>
  <c r="F45" i="4"/>
  <c r="F113" i="4"/>
  <c r="D25" i="4"/>
  <c r="F25" i="4" s="1"/>
  <c r="D30" i="1"/>
  <c r="F126" i="4" l="1"/>
  <c r="F125" i="4"/>
  <c r="F124" i="4"/>
  <c r="E121" i="4"/>
  <c r="F121" i="4" s="1"/>
  <c r="F110" i="4"/>
  <c r="F109" i="4"/>
  <c r="F108" i="4"/>
  <c r="F107" i="4"/>
  <c r="F101" i="4"/>
  <c r="F97" i="4"/>
  <c r="F96" i="4"/>
  <c r="F93" i="4"/>
  <c r="F92" i="4"/>
  <c r="F91" i="4"/>
  <c r="F90" i="4"/>
  <c r="F83" i="4"/>
  <c r="F82" i="4"/>
  <c r="F80" i="4"/>
  <c r="F75" i="4"/>
  <c r="F74" i="4"/>
  <c r="F70" i="4"/>
  <c r="F69" i="4"/>
  <c r="F68" i="4"/>
  <c r="F65" i="4"/>
  <c r="F63" i="4"/>
  <c r="F62" i="4"/>
  <c r="F58" i="4"/>
  <c r="F55" i="4"/>
  <c r="F54" i="4"/>
  <c r="F53" i="4"/>
  <c r="F52" i="4"/>
  <c r="F47" i="4"/>
  <c r="F46" i="4"/>
  <c r="F42" i="4"/>
  <c r="F41" i="4"/>
  <c r="F34" i="4"/>
  <c r="F31" i="4"/>
  <c r="F11" i="4"/>
  <c r="F10" i="4"/>
  <c r="D134" i="1"/>
  <c r="D133" i="1"/>
  <c r="D132" i="1"/>
  <c r="F22" i="4" l="1"/>
  <c r="F15" i="4" l="1"/>
  <c r="F116" i="4"/>
  <c r="D106" i="4"/>
  <c r="F106" i="4" s="1"/>
  <c r="F21" i="4"/>
  <c r="D127" i="4" l="1"/>
  <c r="F127" i="4" s="1"/>
  <c r="F128" i="4"/>
  <c r="D54" i="1" l="1"/>
  <c r="F20" i="3" l="1"/>
  <c r="C3" i="7" s="1"/>
  <c r="C5" i="7" l="1"/>
  <c r="C12" i="7" s="1"/>
  <c r="C13" i="7" l="1"/>
  <c r="C14" i="7" s="1"/>
  <c r="C15" i="7" l="1"/>
  <c r="C16" i="7" s="1"/>
</calcChain>
</file>

<file path=xl/sharedStrings.xml><?xml version="1.0" encoding="utf-8"?>
<sst xmlns="http://schemas.openxmlformats.org/spreadsheetml/2006/main" count="1029" uniqueCount="571">
  <si>
    <t>Item</t>
  </si>
  <si>
    <t>Description</t>
  </si>
  <si>
    <t xml:space="preserve">Unit </t>
  </si>
  <si>
    <t>Rate</t>
  </si>
  <si>
    <t>m</t>
  </si>
  <si>
    <t>nr</t>
  </si>
  <si>
    <t>Qty</t>
  </si>
  <si>
    <t>Amount</t>
  </si>
  <si>
    <t>ANCILLARIES TO LAYING AND EXCAVATION</t>
  </si>
  <si>
    <t>Excavation of rock as defined in the specifications</t>
  </si>
  <si>
    <t>CLASS D : DEMOLITION AND SITE CLEARANCE</t>
  </si>
  <si>
    <t xml:space="preserve">CLASS L : PIPEWORK - SUPPORTS AND PROTECTION, </t>
  </si>
  <si>
    <t xml:space="preserve">Thrust blocks for bends, tees and blank ends. Dimensions of each </t>
  </si>
  <si>
    <t>(provision of Concrete, reinforcement and Construction)</t>
  </si>
  <si>
    <t>L711.1</t>
  </si>
  <si>
    <t xml:space="preserve">block as shown on Drawings </t>
  </si>
  <si>
    <t>PIPEWORK ANCILLARIES</t>
  </si>
  <si>
    <t xml:space="preserve">Reinstatement </t>
  </si>
  <si>
    <t>K820.1</t>
  </si>
  <si>
    <t>K820.2</t>
  </si>
  <si>
    <t>Ditto but for Washouts inscribed WO</t>
  </si>
  <si>
    <t>K820.3</t>
  </si>
  <si>
    <t>Ditto but for Air Valve inscribed AV</t>
  </si>
  <si>
    <t>K820.4</t>
  </si>
  <si>
    <t>Ditto but for Water Main inscribed WM</t>
  </si>
  <si>
    <t>Ditto Washout  chambers, depth 1.5 - 2m</t>
  </si>
  <si>
    <t>Ditto Airvalve  chambers, depth 1.5 - 2m</t>
  </si>
  <si>
    <t>CLASS A : GENERAL ITEMS</t>
  </si>
  <si>
    <t>Testing of the Works</t>
  </si>
  <si>
    <t>Field Pressure Testing, Cleansing and Sterilisation of Pipelines</t>
  </si>
  <si>
    <t xml:space="preserve"> in Accordance with specifications</t>
  </si>
  <si>
    <t>A260.1</t>
  </si>
  <si>
    <t>A260.2</t>
  </si>
  <si>
    <t xml:space="preserve">CLASS J : PIPEWORK - FITTINGS AND VALVES </t>
  </si>
  <si>
    <t>J341.1</t>
  </si>
  <si>
    <t>D610.1</t>
  </si>
  <si>
    <t xml:space="preserve">CLASS K : PIPEWORK - MANHOLES, CHAMBERS AND </t>
  </si>
  <si>
    <t>Marker posts for Sliuce Valves inscribed SV</t>
  </si>
  <si>
    <t>Ditto Control/Sluice valve  chamber, depth 1.5 - 2m</t>
  </si>
  <si>
    <t>J811.1</t>
  </si>
  <si>
    <t>J861.1</t>
  </si>
  <si>
    <t>J611.1</t>
  </si>
  <si>
    <t>J861</t>
  </si>
  <si>
    <t>J811</t>
  </si>
  <si>
    <t>K231</t>
  </si>
  <si>
    <t>Chambers</t>
  </si>
  <si>
    <t>L111</t>
  </si>
  <si>
    <t>I712.1</t>
  </si>
  <si>
    <t>K733.1</t>
  </si>
  <si>
    <t>Sum</t>
  </si>
  <si>
    <t> A2</t>
  </si>
  <si>
    <t>Specified  Requirements</t>
  </si>
  <si>
    <t>K861.1</t>
  </si>
  <si>
    <t>Installation of meters including  transport, storage and all handling.</t>
  </si>
  <si>
    <t>Percentage adjustment to PC sum for profits and overheads</t>
  </si>
  <si>
    <t>%</t>
  </si>
  <si>
    <t>Construction of chambers as per drawings</t>
  </si>
  <si>
    <t>Connections to specifications</t>
  </si>
  <si>
    <t>Ditto Meter Chamber, depth 1.5 - 2m</t>
  </si>
  <si>
    <t>J831</t>
  </si>
  <si>
    <t>J831.1</t>
  </si>
  <si>
    <t xml:space="preserve">Excavation in rock  </t>
  </si>
  <si>
    <t>L331.1</t>
  </si>
  <si>
    <t>Pipe bedding &amp; Surround</t>
  </si>
  <si>
    <t>Approved imported granular material as per standard drawings</t>
  </si>
  <si>
    <t>Marker posts as per drawings</t>
  </si>
  <si>
    <t>Site Agent</t>
  </si>
  <si>
    <t>General fore man</t>
  </si>
  <si>
    <t>Foreman</t>
  </si>
  <si>
    <t>Supervisor</t>
  </si>
  <si>
    <t>Graded Artisan</t>
  </si>
  <si>
    <t>Ungraded Artisan</t>
  </si>
  <si>
    <t>Guard</t>
  </si>
  <si>
    <t>Welder</t>
  </si>
  <si>
    <t>Driver</t>
  </si>
  <si>
    <t>Machine operator</t>
  </si>
  <si>
    <t>Mason</t>
  </si>
  <si>
    <t>Plumber</t>
  </si>
  <si>
    <t>Store keeper</t>
  </si>
  <si>
    <t>unskilled labour</t>
  </si>
  <si>
    <t>Plant operator</t>
  </si>
  <si>
    <t>Site Clerk</t>
  </si>
  <si>
    <t>Painter</t>
  </si>
  <si>
    <t>Carpenter</t>
  </si>
  <si>
    <t>Office assistant</t>
  </si>
  <si>
    <t>PLANTS AND EQUIPMENT</t>
  </si>
  <si>
    <t xml:space="preserve">Welding machine (gasoline powered) </t>
  </si>
  <si>
    <t>Grinding machine</t>
  </si>
  <si>
    <t>Generator set</t>
  </si>
  <si>
    <t>Porker vibrator</t>
  </si>
  <si>
    <t>Concrete mixer</t>
  </si>
  <si>
    <t>Dewatering pump</t>
  </si>
  <si>
    <t>Excavator with bucket</t>
  </si>
  <si>
    <t>Excavator with Harmmer</t>
  </si>
  <si>
    <t>Low bed truck</t>
  </si>
  <si>
    <t>Lorry mounted Crane</t>
  </si>
  <si>
    <t xml:space="preserve">Compressor </t>
  </si>
  <si>
    <t>Backhoe Excavator</t>
  </si>
  <si>
    <t>Damper</t>
  </si>
  <si>
    <t>Damping truck</t>
  </si>
  <si>
    <t>Single cabin pickup</t>
  </si>
  <si>
    <t>Double cabin pickup</t>
  </si>
  <si>
    <t>7 Ton Lorry</t>
  </si>
  <si>
    <t>18 Ton Lorry</t>
  </si>
  <si>
    <t>Pressure testing machine</t>
  </si>
  <si>
    <t>45 ton compactor</t>
  </si>
  <si>
    <t>5 ton Roller</t>
  </si>
  <si>
    <t>DN 13 Class 'B' GI pipe</t>
  </si>
  <si>
    <t>DN 50 GI  Class 'B' pipe</t>
  </si>
  <si>
    <t>DN 100 class 'B' GI pipe</t>
  </si>
  <si>
    <t>DN 38 Class 'B' GI Pipe</t>
  </si>
  <si>
    <t>DN 63 HDPE(PN16)</t>
  </si>
  <si>
    <t>DN 50 HDPE (PN 16)</t>
  </si>
  <si>
    <t>DN 75 class 'B' GI Pipe</t>
  </si>
  <si>
    <t>DN 150 CLASS 'D' UPVC pipe</t>
  </si>
  <si>
    <t>DN 200 externally  Epoxy coated and internally cement lined  pipeline.</t>
  </si>
  <si>
    <t>5/8 '' Bolts and nuts m16</t>
  </si>
  <si>
    <t>Red soil</t>
  </si>
  <si>
    <r>
      <t>m</t>
    </r>
    <r>
      <rPr>
        <vertAlign val="superscript"/>
        <sz val="12"/>
        <rFont val="Arial Narrow"/>
        <family val="2"/>
      </rPr>
      <t>3</t>
    </r>
  </si>
  <si>
    <t>DN 50 step down coupling</t>
  </si>
  <si>
    <t>DN75 step down coupling</t>
  </si>
  <si>
    <t>DN 100 step down coupling</t>
  </si>
  <si>
    <t>DN 150 step down coupling</t>
  </si>
  <si>
    <t>DN 200 step down coupling</t>
  </si>
  <si>
    <t>DN 250 step down coupling</t>
  </si>
  <si>
    <t>DN 300 step down coupling</t>
  </si>
  <si>
    <t>DN 50 PN 16 sluice valve</t>
  </si>
  <si>
    <t>DN75 PN 16 sluice valve</t>
  </si>
  <si>
    <t>DN 100 PN 16 sluice valve</t>
  </si>
  <si>
    <t>DN 150 PN 16 sluice valve</t>
  </si>
  <si>
    <t>DN 200 PN 16 sluice valve</t>
  </si>
  <si>
    <t>DN 250 PN 16 sluice valve</t>
  </si>
  <si>
    <t>DN 300 PN 16 sluice valve</t>
  </si>
  <si>
    <t>Single orifice Aivalve</t>
  </si>
  <si>
    <t>Type 2 fire hydrant</t>
  </si>
  <si>
    <t>Type 1 fire hydrant</t>
  </si>
  <si>
    <t>Marker post</t>
  </si>
  <si>
    <t>DN 200 x150 Flanged steel taper</t>
  </si>
  <si>
    <t>DN 250 x200 Flanged steel taper</t>
  </si>
  <si>
    <t>DN 300 x250  Flanged steel taper</t>
  </si>
  <si>
    <t>DN 50 Mechanical coupling</t>
  </si>
  <si>
    <t>DN75 Mechanical coupling</t>
  </si>
  <si>
    <t>DN 100 Mechanical coupling</t>
  </si>
  <si>
    <t>DN 150 Mechanical coupling</t>
  </si>
  <si>
    <t>DN 200 Mechanical coupling</t>
  </si>
  <si>
    <t>DN 250 Mechanical coupling</t>
  </si>
  <si>
    <t>DN 300 Mechanical coupling</t>
  </si>
  <si>
    <t>DN 50 Flanged steel tee.</t>
  </si>
  <si>
    <t>DN75  Flanged steel tee.</t>
  </si>
  <si>
    <t>DN 100  Flanged steel tee.</t>
  </si>
  <si>
    <t>DN 150  Flanged steel tee.</t>
  </si>
  <si>
    <t>DN 200  Flanged steel tee.</t>
  </si>
  <si>
    <t>DN 250  Flanged steel tee.</t>
  </si>
  <si>
    <t>DN 300  Flanged steel tee.</t>
  </si>
  <si>
    <t>DN 50 Flanged steel spigots.</t>
  </si>
  <si>
    <t>DN75  Flanged steel spigots</t>
  </si>
  <si>
    <t>DN 100  Flanged steel spigots.</t>
  </si>
  <si>
    <t>DN 150  Flanged steel spigots.</t>
  </si>
  <si>
    <t>DN 200  Flanged steel spigots.</t>
  </si>
  <si>
    <t>DN 250 Flanged steel spigots.</t>
  </si>
  <si>
    <t>DN 300  Flanged steel spigots.</t>
  </si>
  <si>
    <t>DN 50 Steel plain flange.</t>
  </si>
  <si>
    <t>DN75  Steel plain flange</t>
  </si>
  <si>
    <t>DN 100  Steel plain flange.</t>
  </si>
  <si>
    <t>DN 150 Steel plain flange.</t>
  </si>
  <si>
    <t>DN 200  Steel plain flange.</t>
  </si>
  <si>
    <t>DN 250 Steel plain flange.</t>
  </si>
  <si>
    <t>DN 300  Steel plain flange.</t>
  </si>
  <si>
    <t>DN 50 Flange adaptor</t>
  </si>
  <si>
    <t>DN75 Flange adaptor</t>
  </si>
  <si>
    <t>DN 100 Flange adaptor</t>
  </si>
  <si>
    <t>DN 150 Flange adaptor</t>
  </si>
  <si>
    <t>DN 200 Flange adaptor</t>
  </si>
  <si>
    <t>DN 250 Flange adaptor</t>
  </si>
  <si>
    <t>DN 300 Flange adaptor</t>
  </si>
  <si>
    <t xml:space="preserve">DN 50 Bend </t>
  </si>
  <si>
    <t xml:space="preserve">DN75 Bend </t>
  </si>
  <si>
    <t xml:space="preserve">DN 100 Bend </t>
  </si>
  <si>
    <t xml:space="preserve">DN 150 Bend </t>
  </si>
  <si>
    <t xml:space="preserve">DN 200 Bend </t>
  </si>
  <si>
    <t xml:space="preserve">DN 250 Bend </t>
  </si>
  <si>
    <t xml:space="preserve">DN 300 Bend </t>
  </si>
  <si>
    <t xml:space="preserve">Ballast </t>
  </si>
  <si>
    <t>River sand</t>
  </si>
  <si>
    <t>Hard core</t>
  </si>
  <si>
    <t>Quarry dust</t>
  </si>
  <si>
    <t>Cabro blocks</t>
  </si>
  <si>
    <r>
      <t>m</t>
    </r>
    <r>
      <rPr>
        <vertAlign val="superscript"/>
        <sz val="12"/>
        <rFont val="Arial Narrow"/>
        <family val="2"/>
      </rPr>
      <t>2</t>
    </r>
  </si>
  <si>
    <t>Hand compactor</t>
  </si>
  <si>
    <t>Buitumen mix</t>
  </si>
  <si>
    <t>Murram</t>
  </si>
  <si>
    <t>Portland Cement</t>
  </si>
  <si>
    <t>Grannular materials/Red soil</t>
  </si>
  <si>
    <t>DN 225 spigot and socket concrete pipe.</t>
  </si>
  <si>
    <t>DN 300 spigot and socket concrete pipe.</t>
  </si>
  <si>
    <t>DN 375 spigot and socket concrete pipe .</t>
  </si>
  <si>
    <t>DN 450 Spigot and socket concrete pipe</t>
  </si>
  <si>
    <t>Y12 Reinforcement bars</t>
  </si>
  <si>
    <t>Y10 Reinforcement bars</t>
  </si>
  <si>
    <t>R 8 Reinforcement bars</t>
  </si>
  <si>
    <t>150mmx25mm cypress timber</t>
  </si>
  <si>
    <t>100x25mm cypress timber</t>
  </si>
  <si>
    <t>25 Ton Heavy duty polyresin manhole access cover</t>
  </si>
  <si>
    <t>1050mm Dia  preast manhole ring</t>
  </si>
  <si>
    <t>1200mm  Dia precast concretemanhole ring</t>
  </si>
  <si>
    <t>1050mm Dia precast reinforced manhole top slab</t>
  </si>
  <si>
    <t>Precast concrete 90 Degrees Drop manhole Bend (All sizes)</t>
  </si>
  <si>
    <t>Precast concrete Drop manhole Tee</t>
  </si>
  <si>
    <t>BL Internally cement lined  steel Pipes.</t>
  </si>
  <si>
    <t>225mm Precast concrete sandle connector</t>
  </si>
  <si>
    <t>225mm Precast concrete wyee junction</t>
  </si>
  <si>
    <t>Heavy duty ductile iron step iron</t>
  </si>
  <si>
    <t>1200mm  Dia precast reinforced  concrete top slap</t>
  </si>
  <si>
    <t>DAYWORKS SCHEDULE</t>
  </si>
  <si>
    <t>PIPES &amp; FITTINGS</t>
  </si>
  <si>
    <t>hr</t>
  </si>
  <si>
    <t>ton</t>
  </si>
  <si>
    <t>Rate Only</t>
  </si>
  <si>
    <t>K86</t>
  </si>
  <si>
    <t>J621.1</t>
  </si>
  <si>
    <t>J621.2</t>
  </si>
  <si>
    <t>K231.2</t>
  </si>
  <si>
    <t>K231.3</t>
  </si>
  <si>
    <t>K231.4</t>
  </si>
  <si>
    <t>K733</t>
  </si>
  <si>
    <t>K820</t>
  </si>
  <si>
    <t>Sterilization and Flushing as per specifications</t>
  </si>
  <si>
    <t xml:space="preserve"> Pressure Testing HDPE, exc. 8 bar including all necessary equipment, materials and works necessary for testing, including transportation and use of water, pipe fittings, disposal of used water.</t>
  </si>
  <si>
    <t>Non return Valve to specifications (Provisional)</t>
  </si>
  <si>
    <t>J381.4</t>
  </si>
  <si>
    <t>J651.1</t>
  </si>
  <si>
    <t>J631.1</t>
  </si>
  <si>
    <t>Clearance of Pipeline wayleave of shrubs, bushes and locally dispose nominal bore 90-300mm</t>
  </si>
  <si>
    <t>J631.2</t>
  </si>
  <si>
    <t>Supply and Install Bulk  meter DN 160</t>
  </si>
  <si>
    <t>Ranger Coupling  Epoxy Coated to specifications</t>
  </si>
  <si>
    <t>I712.2</t>
  </si>
  <si>
    <r>
      <t>Provision and installation of fittings and valves including excavation and backfilling of trenches, depth not exceeding 1.5m. Include for preparation of trench surfaces; upholding sides of the excavation, disposal of excess excavated material, removal of dead services except to the extent that such work is included in classes I, K and L</t>
    </r>
    <r>
      <rPr>
        <b/>
        <sz val="11"/>
        <color indexed="8"/>
        <rFont val="Times New Roman"/>
        <family val="1"/>
      </rPr>
      <t xml:space="preserve"> </t>
    </r>
  </si>
  <si>
    <r>
      <t>m</t>
    </r>
    <r>
      <rPr>
        <vertAlign val="superscript"/>
        <sz val="11"/>
        <color indexed="8"/>
        <rFont val="Times New Roman"/>
        <family val="1"/>
      </rPr>
      <t>3</t>
    </r>
  </si>
  <si>
    <r>
      <t>Concrete stools and Thrust Blocks (Volume: 0.2-0.5),Nominal bore n.e. 160mm; volume n.e 0.2m</t>
    </r>
    <r>
      <rPr>
        <vertAlign val="superscript"/>
        <sz val="10"/>
        <rFont val="Times New Roman"/>
        <family val="1"/>
      </rPr>
      <t>3</t>
    </r>
  </si>
  <si>
    <t>I412</t>
  </si>
  <si>
    <t>OD 160mm PN 40</t>
  </si>
  <si>
    <t>J331.1</t>
  </si>
  <si>
    <t>J331.2</t>
  </si>
  <si>
    <t xml:space="preserve">Epoxy Coated Steel Flanged Reducers </t>
  </si>
  <si>
    <t xml:space="preserve">Junctions and branches - Tees in accordance with specifications </t>
  </si>
  <si>
    <t>J321.1</t>
  </si>
  <si>
    <t>nominal bore 160mm (Provisional)</t>
  </si>
  <si>
    <t>nominal bore 150, PN 40</t>
  </si>
  <si>
    <t>J321.2</t>
  </si>
  <si>
    <t>J321.3</t>
  </si>
  <si>
    <t>J631.3</t>
  </si>
  <si>
    <t xml:space="preserve"> DN 90 HDPE PIPE(PN 16) Pipe</t>
  </si>
  <si>
    <t>DN 160 HDPE PIPE(PN16) Pipe</t>
  </si>
  <si>
    <t>DN 110 HDPE  PIPE(PN 16) Pipe</t>
  </si>
  <si>
    <t>DN 160 HDPE  PIPE(PN 16) Pipe</t>
  </si>
  <si>
    <t>DN 160 externally  Epoxy coated and internally cement lined  pipe.</t>
  </si>
  <si>
    <t>DN 110 externally  Epoxy coated and internally cement lined  pipeline</t>
  </si>
  <si>
    <t>nominal bore 50 mm , PN 25</t>
  </si>
  <si>
    <t>I412.1</t>
  </si>
  <si>
    <t>J631.4</t>
  </si>
  <si>
    <t>HDPE Pipeline</t>
  </si>
  <si>
    <t>BARAKA CHAKA RISING MAIN</t>
  </si>
  <si>
    <t>BARAKA-CHAKA/TAGWA PIPELINE EXTENSION PROJECT STORAGE TANK</t>
  </si>
  <si>
    <t>BILL NO:1</t>
  </si>
  <si>
    <t>PRELIMINARIES AND GENERAL ITEMS</t>
  </si>
  <si>
    <t>ITEM NO.</t>
  </si>
  <si>
    <t>ITEM DESCRIPTION</t>
  </si>
  <si>
    <t>UNIT</t>
  </si>
  <si>
    <t>QUANTITY</t>
  </si>
  <si>
    <t>RATE</t>
  </si>
  <si>
    <t>AMOUNT</t>
  </si>
  <si>
    <t>CLASS A: GENERAL ITEMS</t>
  </si>
  <si>
    <t>Method-related charges</t>
  </si>
  <si>
    <t xml:space="preserve">PC Item </t>
  </si>
  <si>
    <t>PC Item</t>
  </si>
  <si>
    <t>BILL 1 TOTAL CARRIED TO SECTION COLLECTION SHEET</t>
  </si>
  <si>
    <t>OD 160mm HDPE PN25</t>
  </si>
  <si>
    <t>OD 160mm HDPE PN20</t>
  </si>
  <si>
    <t xml:space="preserve">   OD 160mm HDPE PN 16</t>
  </si>
  <si>
    <t>L112</t>
  </si>
  <si>
    <t>Excavation in mass concrete</t>
  </si>
  <si>
    <t>L113</t>
  </si>
  <si>
    <t>Excavation in reinforced concrete</t>
  </si>
  <si>
    <t>L114</t>
  </si>
  <si>
    <t>Excavation of other artificial hard
material</t>
  </si>
  <si>
    <t>L117</t>
  </si>
  <si>
    <t>Excavation of natural material below the final Surface and backfilling with concrete</t>
  </si>
  <si>
    <t xml:space="preserve"> Pressure Testing Epoxy coated and Cement lined  spiral weld Double Flanged Pipes , exc. 25 bars including all necessary equipment, materials and works necessary for testing, including transportation and use of water, pipe fittings, disposal of used water.</t>
  </si>
  <si>
    <t>K733.2</t>
  </si>
  <si>
    <t>Allow for breaking up, and Permanent reinstatement of murram roads, Rates deemed inclusive of  the provision of requisite diversion signage, controls and safety precaution.</t>
  </si>
  <si>
    <t>Allow for breaking up, and temporary and permanent reinstatement of tarmac roads, Rates deemed inclusive of  the provision of requisite diversion signage, controls and safety precaution.</t>
  </si>
  <si>
    <t>nominal bore 75 mm</t>
  </si>
  <si>
    <t>J641.1</t>
  </si>
  <si>
    <t>J641.2</t>
  </si>
  <si>
    <t>nominal bore 50 mm</t>
  </si>
  <si>
    <t>Epoxy coated and Cement lined  spiral weld Double Flanged Steel  Pipes</t>
  </si>
  <si>
    <t>HDPE Bends, PN 25</t>
  </si>
  <si>
    <t>J611</t>
  </si>
  <si>
    <t>J611.2</t>
  </si>
  <si>
    <t>J611.3</t>
  </si>
  <si>
    <t>nominal bore 160 mm PN 25 (Provisional)</t>
  </si>
  <si>
    <t xml:space="preserve">nominal bore 75 mm PN 25 </t>
  </si>
  <si>
    <t>nominal bore 90 mm PN 25 (Provisional)</t>
  </si>
  <si>
    <t>Nominal bore 150 x 150 x 63</t>
  </si>
  <si>
    <t>Nominal bore 160 x 160 x 75</t>
  </si>
  <si>
    <t>HDPE Flange Adaptor, PN 25</t>
  </si>
  <si>
    <t>nominal bore 63 x50 mm (Provisional)</t>
  </si>
  <si>
    <t xml:space="preserve">nominal bore 25 mm </t>
  </si>
  <si>
    <t>J811.2</t>
  </si>
  <si>
    <t>J811.3</t>
  </si>
  <si>
    <t>J811.4</t>
  </si>
  <si>
    <t xml:space="preserve">Double flanged Spigot nominal bore 160, n.e.  1.2 m </t>
  </si>
  <si>
    <r>
      <t>Epoxy coated and Cement lined  spiral weld PN 40,OD 150mm  (22.5</t>
    </r>
    <r>
      <rPr>
        <vertAlign val="superscript"/>
        <sz val="10"/>
        <rFont val="Times New Roman"/>
        <family val="1"/>
      </rPr>
      <t>o</t>
    </r>
    <r>
      <rPr>
        <sz val="10"/>
        <rFont val="Times New Roman"/>
        <family val="1"/>
      </rPr>
      <t xml:space="preserve"> )</t>
    </r>
  </si>
  <si>
    <t>J311.1</t>
  </si>
  <si>
    <t>J311.2</t>
  </si>
  <si>
    <r>
      <t>Epoxy coated and Cement lined  spiral weld PN 40,OD 150mm  (30</t>
    </r>
    <r>
      <rPr>
        <vertAlign val="superscript"/>
        <sz val="10"/>
        <rFont val="Times New Roman"/>
        <family val="1"/>
      </rPr>
      <t>o</t>
    </r>
    <r>
      <rPr>
        <sz val="10"/>
        <rFont val="Times New Roman"/>
        <family val="1"/>
      </rPr>
      <t xml:space="preserve"> )</t>
    </r>
  </si>
  <si>
    <r>
      <t>Epoxy coated and Cement lined  spiral weld PN 40,OD 150mm  (11.25</t>
    </r>
    <r>
      <rPr>
        <vertAlign val="superscript"/>
        <sz val="10"/>
        <rFont val="Times New Roman"/>
        <family val="1"/>
      </rPr>
      <t>o</t>
    </r>
    <r>
      <rPr>
        <sz val="10"/>
        <rFont val="Times New Roman"/>
        <family val="1"/>
      </rPr>
      <t xml:space="preserve"> )</t>
    </r>
  </si>
  <si>
    <t xml:space="preserve">Double flanged Spigot nominal bore 160, n.e.  0.6 m </t>
  </si>
  <si>
    <r>
      <t>Epoxy coated and Cement lined  spiral weld PN 40,OD 150mm  (90</t>
    </r>
    <r>
      <rPr>
        <vertAlign val="superscript"/>
        <sz val="10"/>
        <rFont val="Times New Roman"/>
        <family val="1"/>
      </rPr>
      <t>o</t>
    </r>
    <r>
      <rPr>
        <sz val="10"/>
        <rFont val="Times New Roman"/>
        <family val="1"/>
      </rPr>
      <t xml:space="preserve"> )</t>
    </r>
  </si>
  <si>
    <t xml:space="preserve">Steel Bends, Double Flanged </t>
  </si>
  <si>
    <t>nominal bore 80  mm,  PN 40,  for WO,</t>
  </si>
  <si>
    <t>nominal bore 160 mm, PN 40</t>
  </si>
  <si>
    <t>Sluice valves to BS 5163, flanged to specifications</t>
  </si>
  <si>
    <t>nominal bore 50 mm PN 25 for AV</t>
  </si>
  <si>
    <t>Nominal bore, All Flanged, PN 40, 150 x 150 x 80</t>
  </si>
  <si>
    <t>Air Valves Anti-Surge Anti-Shock Air valves Airvalves to to specifications or Similar to be Approved by the Project Engineer</t>
  </si>
  <si>
    <t>nominal bore 50 mm PN 40 for AV</t>
  </si>
  <si>
    <t>Nominal Bore 150x50 mm, PN 25 (Provisional)</t>
  </si>
  <si>
    <t xml:space="preserve">Single  flanged Spigot nominal bore 160, n.e.  0.6 m </t>
  </si>
  <si>
    <t xml:space="preserve">Single flanged Spigot nominal bore 160, n.e.  1.2 m </t>
  </si>
  <si>
    <t>Steel Plain Flanges</t>
  </si>
  <si>
    <t>OD 160 Steel plain flange, , PN25</t>
  </si>
  <si>
    <t>OD 160  Steel plain flange, PN40</t>
  </si>
  <si>
    <t>OD 75 Steel plain flange, PN25</t>
  </si>
  <si>
    <t>OD 50 Steel plain flange, , PN25</t>
  </si>
  <si>
    <t>BARAKA CHAKA GRAVITY MAIN</t>
  </si>
  <si>
    <t>.</t>
  </si>
  <si>
    <t xml:space="preserve"> CLASS I : PIPEWORK - PIPES. </t>
  </si>
  <si>
    <t>nominal bore 80  mm,  PN 25,  for WO,</t>
  </si>
  <si>
    <t>Road Crossings</t>
  </si>
  <si>
    <t>Provision for road Crossing sleeve Duct  250 mm Nominal bore GI pipes Class C (Provisional)</t>
  </si>
  <si>
    <t>I422</t>
  </si>
  <si>
    <t>Provision for road Crossing sleeve Duct  250 mm Nominal bore GI pipes Class C</t>
  </si>
  <si>
    <t>OD 160mm HDPE PN16</t>
  </si>
  <si>
    <t>Microtunneling</t>
  </si>
  <si>
    <t>L231.1</t>
  </si>
  <si>
    <t>Provision for microtunneling under permanent roads including metal sleeve in accordance with specifications</t>
  </si>
  <si>
    <t>OD 90 mm HDPE PN16</t>
  </si>
  <si>
    <t>nominal bore 160 mm</t>
  </si>
  <si>
    <t>nominal bore 90mm</t>
  </si>
  <si>
    <t>nominal bore 63mm</t>
  </si>
  <si>
    <t>OD 160 Steel plain flange</t>
  </si>
  <si>
    <t>OD 75 Steel plain flange</t>
  </si>
  <si>
    <t>OD 50 Steel plain flange</t>
  </si>
  <si>
    <t>OD 90 Steel plain flange</t>
  </si>
  <si>
    <t>nominal bore 50mm</t>
  </si>
  <si>
    <t>HDPE Bends, PN 16</t>
  </si>
  <si>
    <t xml:space="preserve">nominal bore 75 mm </t>
  </si>
  <si>
    <t>nominal bore 90 mm PN  (Provisional)</t>
  </si>
  <si>
    <t>nominal bore 160 mm PN (Provisional)</t>
  </si>
  <si>
    <t xml:space="preserve">HDPE </t>
  </si>
  <si>
    <t>Nominal bore 90 x 90 x 75</t>
  </si>
  <si>
    <t>Nominal bore 90 x 90 x 50</t>
  </si>
  <si>
    <t>nominal bore 160 x 90 mm (Provisional)</t>
  </si>
  <si>
    <t>HDPE  Reducers, PN 16</t>
  </si>
  <si>
    <t xml:space="preserve">nominal bore 80  mm </t>
  </si>
  <si>
    <t xml:space="preserve">nominal bore 50 mm </t>
  </si>
  <si>
    <t>HDPE Flange Adaptor, PN 16</t>
  </si>
  <si>
    <t xml:space="preserve"> nominal bore 150 mm, PN 16  (Provisional)</t>
  </si>
  <si>
    <t xml:space="preserve"> nominal bore 150 mm, PN 16 (Provisional)</t>
  </si>
  <si>
    <t>Straight specials (Provisional)</t>
  </si>
  <si>
    <t>HDPE Stub ends Couplings to specifications</t>
  </si>
  <si>
    <t>End Caps PN 16</t>
  </si>
  <si>
    <t>ITEM</t>
  </si>
  <si>
    <t>AMOUNT (KES)</t>
  </si>
  <si>
    <t>BILL NO. 1: Preliminaries and General</t>
  </si>
  <si>
    <t>BILL No. 3: Baraka-Chaka/Tagwa Gravity Main</t>
  </si>
  <si>
    <t>Sub-Total (VAT Exclusive)</t>
  </si>
  <si>
    <t>Total</t>
  </si>
  <si>
    <t>Add 16% VAT</t>
  </si>
  <si>
    <t>BILL 2 TOTAL CARRIED TO SECTION COLLECTION SHEET</t>
  </si>
  <si>
    <t>BILL 3 TOTAL CARRIED TO SECTION COLLECTION SHEET</t>
  </si>
  <si>
    <t>I712.3</t>
  </si>
  <si>
    <t>J341.2</t>
  </si>
  <si>
    <t>J381.1</t>
  </si>
  <si>
    <t>J381.2</t>
  </si>
  <si>
    <t>J381.3</t>
  </si>
  <si>
    <t>J311.3</t>
  </si>
  <si>
    <t>J311.4</t>
  </si>
  <si>
    <t>K231.1</t>
  </si>
  <si>
    <t>J651.2</t>
  </si>
  <si>
    <t>J641.3</t>
  </si>
  <si>
    <t>J641.4</t>
  </si>
  <si>
    <t>J641.5</t>
  </si>
  <si>
    <t>J861.2</t>
  </si>
  <si>
    <t>J621.3</t>
  </si>
  <si>
    <t>J621.4</t>
  </si>
  <si>
    <t>The rate quoted Is for supply, transport to site, setting out and pegging, laying and jointing of high density polyethylene (HDPE) PN16 pipes to KS-06-149 Part Z: 2000 including excavation and backfilling of trenches, depth not exceeding 2 m. Include for preparation of trench surfaces; upholding sides of the excavation, disposal of excess excavated material, removal of dead services except to the extent that such work is included in classes J, K and L. All pipes of OD90 mm and above shall be jointed by Butt Fusion method. All pipes of OD63mm and below shall be jointed with HDPE couplings with pressure rating equal to or greater than that specified for the pipes.</t>
  </si>
  <si>
    <t>nominal bore 50 mm , PN 40</t>
  </si>
  <si>
    <t>J811.5</t>
  </si>
  <si>
    <t>J811.6</t>
  </si>
  <si>
    <r>
      <t>Concrete stools and Thrust Blocks (Volume: 0.2-0.5),Nominal bore n.e. 160mm; volume n.e 0.5m</t>
    </r>
    <r>
      <rPr>
        <vertAlign val="superscript"/>
        <sz val="10"/>
        <rFont val="Times New Roman"/>
        <family val="1"/>
      </rPr>
      <t>3</t>
    </r>
  </si>
  <si>
    <t>Provision for setting out and pegging, laying and jointing of high density polyethylene (HDPE) PN16 pipes to KS-06-149 Part Z: 2000 including excavation and backfilling of trenches, depth not exceeding 2.0m. Include for preparation of trench surfaces; upholding sides of the excavation, disposal of excess excavated material, removal of dead services except to the extent that such work is included in classes J, K and L. All pipes of OD90 mm and above shall be jointed by Butt Fusion method. All pipes of OD63mm and below shall be jointed with HDPE couplings with pressure rating equal to or greater than that specified for the pipes.</t>
  </si>
  <si>
    <t>nominal bore 110mm</t>
  </si>
  <si>
    <t xml:space="preserve">PC sum of 500,000 any payment for services by KURA, KENHA, KENYA RAILWAYS, NEMA, KPLC, KCG, Telecom Kenya, Water, Sewer connections etc and others of different natures that have any statutory jurisdiction over the works or own any overhead or buried service infrastructures such as cables and/ or conduits or have airspace rights or restrictions. Include any monies that may be required for their attention. </t>
  </si>
  <si>
    <t>The rate quoted Is for supply, transport to site, setting out, pegging, laying and joint Epoxy coated and Cement lined  spiral weld Double Flange pipes. The rate is deemed to include installation as directed by engineer. Including excavation depth not exceeding 2.5 m, preparation of trench surfaces; upholding sides of the excavation, disposal of excess excavated material, removal of dead services backfilling of trenches except to the extent that such work is included in classes J, K and L and backfilling of trenches. .</t>
  </si>
  <si>
    <t>Nominal bore, All Flanged, PN 40, 150 x 150 x 63</t>
  </si>
  <si>
    <t>nominal bore 50 mm , PN 16</t>
  </si>
  <si>
    <t>nominal bore 25 mm , PN 16</t>
  </si>
  <si>
    <t>Nominal Bore 63x50 mm, PN 25</t>
  </si>
  <si>
    <t>nominal bore 63 x50 mm (Provisional) PN 25</t>
  </si>
  <si>
    <t>HDPE Reducers</t>
  </si>
  <si>
    <t>nominal bore 63 x50 mm (Provisional) PN 40</t>
  </si>
  <si>
    <t>Surge Vessel</t>
  </si>
  <si>
    <t>J882.1</t>
  </si>
  <si>
    <t>Bladder Type Surge Vessel or similar as per specification and to be approved by the Engineer ( capable of hadling pressure head inclussive of water hammer of 400m)</t>
  </si>
  <si>
    <t>sum</t>
  </si>
  <si>
    <t>Add 5% Contingencies</t>
  </si>
  <si>
    <t xml:space="preserve">PROPOSED PREFABRICATED STEEL  500m³ GROUND TANK FOUNDATION </t>
  </si>
  <si>
    <t>DESCRIPTION</t>
  </si>
  <si>
    <t>QTY_</t>
  </si>
  <si>
    <t>BILL 1 - PRELIMINARY AND GENERAL ITEMS</t>
  </si>
  <si>
    <t>Ls</t>
  </si>
  <si>
    <t>Specific Requirements</t>
  </si>
  <si>
    <t>Testing of the works after substantial completionas per Engineer's specifications</t>
  </si>
  <si>
    <r>
      <rPr>
        <sz val="11"/>
        <rFont val="Times New Roman"/>
        <family val="1"/>
      </rPr>
      <t>Provide  Kshs. 100,000 for site setup establishment and  removal on completion. Mobilization and demobilization of equipment and personel and disposal of all waste material away
from site as directed by the project Engineer.</t>
    </r>
  </si>
  <si>
    <t>Testing of Materials</t>
  </si>
  <si>
    <t>By Third Party Inspection (natural materials)</t>
  </si>
  <si>
    <t>Sand</t>
  </si>
  <si>
    <t>No</t>
  </si>
  <si>
    <t>Aggregate</t>
  </si>
  <si>
    <t>By Third Party Inspection (man-made other than pipes)</t>
  </si>
  <si>
    <t>Concrete cubes</t>
  </si>
  <si>
    <t>2.00:  SUBSTRUCTURE</t>
  </si>
  <si>
    <t>ELEMENT N0. 1</t>
  </si>
  <si>
    <t>SUBSTRUCTURE  (ALL PROVISIONAL)</t>
  </si>
  <si>
    <t>Excavation</t>
  </si>
  <si>
    <t>Excavate oversite average 150 mm deep to remove vegetable top soil and including cutting of shrubs, bushes and trees less than 0.5m diameter all to specifications and  cart away to an approved Tip by Local Authority.</t>
  </si>
  <si>
    <t>SM</t>
  </si>
  <si>
    <t>Excavate to reduce levels commencing at stripped level not exceeding 1.5 m deep</t>
  </si>
  <si>
    <t>CM</t>
  </si>
  <si>
    <t>Provision for Extra over excavation for excavating in rock: irrespective of class</t>
  </si>
  <si>
    <t>Disposal</t>
  </si>
  <si>
    <t>Load, spread and ram surplus excavated material on site as directed by Engineer</t>
  </si>
  <si>
    <t>Hardcore filling</t>
  </si>
  <si>
    <t>Provide hardcore of inert approved material well watered and compacted in 150mm thick layers and void pockets to be filled with quarry dust to Engineer's approval</t>
  </si>
  <si>
    <t>Concrete works</t>
  </si>
  <si>
    <t>Plain concrete Class 15 in:-</t>
  </si>
  <si>
    <t>100mm Blinding under ring beam</t>
  </si>
  <si>
    <t>100mm thick blinding to top of hardcore surface</t>
  </si>
  <si>
    <t>Vibrated reinforced insitu concrete (1:1½:3) class 25/20; with minimum cube crushing strength of 25N/mm² at 28 days as specified; in</t>
  </si>
  <si>
    <t xml:space="preserve">Beam </t>
  </si>
  <si>
    <t>Floor slab; 250 mm thick</t>
  </si>
  <si>
    <t>Formwork</t>
  </si>
  <si>
    <t>Marine plywood formwork curved on site to both inner and outer edges of the beam</t>
  </si>
  <si>
    <t xml:space="preserve">Total carried to Summary </t>
  </si>
  <si>
    <t>Mild steel reinforcement as described including cutting to length, bending and fixing including all necessary tying wires and spacing blocks;</t>
  </si>
  <si>
    <t>Beams</t>
  </si>
  <si>
    <t>Mild steel Reiforcement for Beams D12 (rebars)</t>
  </si>
  <si>
    <t>Kg</t>
  </si>
  <si>
    <t>Slabs</t>
  </si>
  <si>
    <t>Mild steel Reiforment for assorted bars for slab D10</t>
  </si>
  <si>
    <t>BILL: 3 PREFABRICATED TANK</t>
  </si>
  <si>
    <t>Walling</t>
  </si>
  <si>
    <t>Supply and Install Zincalume G300 AZ 150 Heavy duty Resin coated panels, bolted together using Gr 8.8 HDG specific bolts cast in situ with the beam</t>
  </si>
  <si>
    <t xml:space="preserve">Install 2.4mm thick HDG High Tensile(HT) steel sheet metal wind girts punched and bent into profiles </t>
  </si>
  <si>
    <t>LM</t>
  </si>
  <si>
    <t>Supply and fix 700G portable propriety liner to AS/NZS 4020-2005 standards</t>
  </si>
  <si>
    <t>Dome Roof</t>
  </si>
  <si>
    <t>Hot Dipped Galvanized(HDG) truss set with varied spans and maximum span of tank diameter fabricated from 50x50mm SHS (min 300MPa) and equal angle steel to be specified and approved by the engineer</t>
  </si>
  <si>
    <t>Supply and install Zincalume Corrugated roof sheeting with 0.47mm  AZ150 Coating or equally approved</t>
  </si>
  <si>
    <t>Tank Access</t>
  </si>
  <si>
    <t xml:space="preserve">Supply, fix and install interior and exterior ladder to include safety cage,platform, access hatch and handrails all made from HDG steel and approved steel fabricator </t>
  </si>
  <si>
    <t>Supply &amp; Install materials,pipes  and fittings as per specifications to be approved  by the Engineer for the following;</t>
  </si>
  <si>
    <t>Inlet</t>
  </si>
  <si>
    <t xml:space="preserve">160mm 45˚ flanged HDG Steel deflector bend with gaskets at flanges </t>
  </si>
  <si>
    <t>Sub-Total 1 page 04 Taken to collection page</t>
  </si>
  <si>
    <t xml:space="preserve">160mm HDG  steel Nozle component,double  flanged spigot on one end and in the middle and include; set screws, nuts,plain washers and "o" rings </t>
  </si>
  <si>
    <t xml:space="preserve">160mm HDG steel profile flange  </t>
  </si>
  <si>
    <t xml:space="preserve">160mm HDG steel backing flange  </t>
  </si>
  <si>
    <t xml:space="preserve">160mm HDG steel coupling  to join and align the flange adaptor to the nozzle component  </t>
  </si>
  <si>
    <t xml:space="preserve">160mm HDG steel flange adaptor </t>
  </si>
  <si>
    <t>Flanged Ball valve</t>
  </si>
  <si>
    <t>Outlet</t>
  </si>
  <si>
    <t>160mm  HDG steel anti-vortex plate to be approved by the Engineer</t>
  </si>
  <si>
    <t>Overflow</t>
  </si>
  <si>
    <t xml:space="preserve">200mm flanged HDG steel bell mouth </t>
  </si>
  <si>
    <t xml:space="preserve">200mm HDG  steel Nozle component,double  flanged spigot on one end and in the middle and include; set screws, nuts,plain washers and "o" rings </t>
  </si>
  <si>
    <t xml:space="preserve">200mm HDG steel profile flange  </t>
  </si>
  <si>
    <t xml:space="preserve">200mm HDG steel backing flange  </t>
  </si>
  <si>
    <t xml:space="preserve">200mm HDG steel coupling  to join and align the flange adaptor to the nozzle component  </t>
  </si>
  <si>
    <t xml:space="preserve">200mm HDG steel flange adaptor </t>
  </si>
  <si>
    <t xml:space="preserve">90˚ HDG steel double flanged bend </t>
  </si>
  <si>
    <t>65˚ HDG steel flanged on on one end to act as spout to downpipe</t>
  </si>
  <si>
    <t>200mm flanged HDG steel (MS) pipe for downpipe complete with pipe clamps as per drawings and specifications</t>
  </si>
  <si>
    <t>Dump drain</t>
  </si>
  <si>
    <t>Provide for RCC chamber manhole to house sluice valve and complimentary accessories finished to approved standards by Engineer</t>
  </si>
  <si>
    <t>PN16, DN 300 Flanged Sluice valve complete with bolts and nuts</t>
  </si>
  <si>
    <t>Water level indicator</t>
  </si>
  <si>
    <t>Supply deliver to site and install mechanical water level monitoring installation complete with all complimentary accessories</t>
  </si>
  <si>
    <t>Ventilator</t>
  </si>
  <si>
    <t>Supply and install 76mmx76mm SHS static steel ventilators from an approved steel fabricator in accordance with Engineers drawing and specifications</t>
  </si>
  <si>
    <t>ITEMS</t>
  </si>
  <si>
    <t>UNITS</t>
  </si>
  <si>
    <t>QTY</t>
  </si>
  <si>
    <t>RATES</t>
  </si>
  <si>
    <t>Pump, Motor &amp; Electrial</t>
  </si>
  <si>
    <t>Double Flange GI Pipe DN 160</t>
  </si>
  <si>
    <t>Blank Flange DN 160</t>
  </si>
  <si>
    <t xml:space="preserve">BILL No. 4: Construction of 500 M3 Ground Level High Tensile Steel Water Tank </t>
  </si>
  <si>
    <t xml:space="preserve"> FITTINGS AND VALVES </t>
  </si>
  <si>
    <t>All Flanged Tee GI DN 160mmx160mmx160mm</t>
  </si>
  <si>
    <t>Non-Return Resilient Seated Valve DN 160mm</t>
  </si>
  <si>
    <t xml:space="preserve">Supply, Delivery, install, Testing of fittings and valves Including installation all associated  accessories such as bolts, nuts, Washers &amp; Gaskets and adequate supports </t>
  </si>
  <si>
    <t>BILL 4 TOTAL CARRIED TO SECTION COLLECTION SHEET</t>
  </si>
  <si>
    <r>
      <t xml:space="preserve">Provide  Kshs 500,000 </t>
    </r>
    <r>
      <rPr>
        <sz val="12"/>
        <rFont val="Times New Roman"/>
        <family val="1"/>
      </rPr>
      <t xml:space="preserve">as the  Perfomance Bond </t>
    </r>
  </si>
  <si>
    <t>Provide  Kshs 500,000 for Contractor All Risk Insurance</t>
  </si>
  <si>
    <t>CONSTRUCTION OF BARAKA-CHAKA WATER EXTENSION PROJECT IN NYERI COUNTY</t>
  </si>
  <si>
    <t>BILL No. 2: Baraka-Chaka Rising main</t>
  </si>
  <si>
    <t>BILL No. 3: Pump, Motor &amp; Electrial Works</t>
  </si>
  <si>
    <t>nominal bore 75 mm PN 40 (Provisional)</t>
  </si>
  <si>
    <t xml:space="preserve">   Epoxy coated </t>
  </si>
  <si>
    <t>Nominal bore, All Flanged, PN 25, 150 x 150 x 63</t>
  </si>
  <si>
    <t>J321.4</t>
  </si>
  <si>
    <t>Nominal bore, All Flanged, PN 25, 150 x 150 x 80</t>
  </si>
  <si>
    <t>Nominal bore, All Flanged, PN 40, 150 x 150 x 150 (Provisioanl)</t>
  </si>
  <si>
    <t>nominal bore 160 mm, PN 25</t>
  </si>
  <si>
    <t>Straight specials  Epoxy coated and Cement lined  spiral weld PN 25 (Provisional)</t>
  </si>
  <si>
    <t>Ditto Airvalve  chambers, depth n.e 2m</t>
  </si>
  <si>
    <t>Ditto Washout  chambers, depth n.e 2m</t>
  </si>
  <si>
    <t xml:space="preserve">Ditto Control/Sluice valve  chamber, depth n.e 2m </t>
  </si>
  <si>
    <t>Ditto Meter Chamber, depth n.e 2m</t>
  </si>
  <si>
    <t>J321.5</t>
  </si>
  <si>
    <t>Excavation in mass concrete (Provisional)</t>
  </si>
  <si>
    <t>Excavation in reinforced concrete (Provisional)</t>
  </si>
  <si>
    <t>No.</t>
  </si>
  <si>
    <t xml:space="preserve">Supply Delivery, Fabrication  and installation of fittings and valves </t>
  </si>
  <si>
    <t>Blank Flange OD 200</t>
  </si>
  <si>
    <t>All Flanged GI Bend OD 200mm</t>
  </si>
  <si>
    <r>
      <rPr>
        <b/>
        <sz val="8"/>
        <color theme="1"/>
        <rFont val="Times New Roman"/>
        <family val="1"/>
      </rPr>
      <t>Pump</t>
    </r>
    <r>
      <rPr>
        <sz val="8"/>
        <color theme="1"/>
        <rFont val="Times New Roman"/>
        <family val="1"/>
      </rPr>
      <t xml:space="preserve">
Make KSB /Ritz or equal and approved quality
Flow rate – 50m³/h
Head – 250m
Efficiency –70% and above
Suction flange –DN100
Discharge flange – DN65
Discharge nominal pressure – PN40
NPSH – 2.5m or less
Pumped medium – clean treated water
Impeller type – multistage no of stages - 6
Installation mode – horizontal
Lubrication type – Grease
Shaft seal – gland parking
Design – baseplate mounted
Horizontal long coupled design with radial nozzles rolling element bearing on both ends and drive on the suction side</t>
    </r>
  </si>
  <si>
    <r>
      <rPr>
        <b/>
        <sz val="8"/>
        <color theme="1"/>
        <rFont val="Times New Roman"/>
        <family val="1"/>
      </rPr>
      <t xml:space="preserve">Motor </t>
    </r>
    <r>
      <rPr>
        <sz val="8"/>
        <color theme="1"/>
        <rFont val="Times New Roman"/>
        <family val="1"/>
      </rPr>
      <t xml:space="preserve">
Make – KSB/Ritz/Asea/ABB/Siemens/Crompton greaves or equal and approved quality
Power – 55kw 
Voltage - 415v
Frequency – 50Hz
RPM – 2960
Efficiency class – IE3
Power cable – 50mm² 4core copper armoured cable -20mtrs
Signal and thermostat Cable – 1.5 cu armoured cable -15mtrs 
Thermal protection – Thermostat</t>
    </r>
  </si>
  <si>
    <r>
      <rPr>
        <b/>
        <sz val="8"/>
        <color theme="1"/>
        <rFont val="Times New Roman"/>
        <family val="1"/>
      </rPr>
      <t>Control panel</t>
    </r>
    <r>
      <rPr>
        <sz val="8"/>
        <color theme="1"/>
        <rFont val="Times New Roman"/>
        <family val="1"/>
      </rPr>
      <t xml:space="preserve">
Star delta starter
240v, 125Amps ABB contactors - Din rail mounted
160Amps ABB MCCB - Din rail mounted
MP204
200Amps ABB Mains power with an isolation switch 
Capacitor and special contactor for power factor correction
3 phase phase failure Overload relay 100A
3phase VAF digital meter 
Start/stop button 
Indicator lamps - power on, trip, no flow
Flow switch
No flow reset button
Pressure switch
Timers 
Selector switch – Auto, off, man
Surge arrestor - 40kn
Hour run meter
Triple pole for surge arrestor
Wall mounted control panel with adequate space to hold 2 other similar starters for future additional pump 
Miscellaneous - cable tray, cable glad, cable ties, cable lugs, cable duct
</t>
    </r>
  </si>
  <si>
    <r>
      <rPr>
        <b/>
        <sz val="8"/>
        <color theme="1"/>
        <rFont val="Times New Roman"/>
        <family val="1"/>
      </rPr>
      <t>Suction and discharge plumbing works</t>
    </r>
    <r>
      <rPr>
        <sz val="8"/>
        <color theme="1"/>
        <rFont val="Times New Roman"/>
        <family val="1"/>
      </rPr>
      <t xml:space="preserve">
Designing, modification, fabrication and installation of the discharge and suction pipe fittings. The suction and discharge fittings are described in the BOQ.</t>
    </r>
  </si>
  <si>
    <r>
      <rPr>
        <b/>
        <sz val="8"/>
        <color theme="1"/>
        <rFont val="Times New Roman"/>
        <family val="1"/>
      </rPr>
      <t>Accessories</t>
    </r>
    <r>
      <rPr>
        <sz val="8"/>
        <color theme="1"/>
        <rFont val="Times New Roman"/>
        <family val="1"/>
      </rPr>
      <t xml:space="preserve">
Coupling – fenner flex tyre coupling
Coupling guard
Leakage drain plate
Anchoring bolts Ball valve 150mm PN 16
Pressure gauge
Automate the pump by use of pressure switch (reservoir tank is 7km away) </t>
    </r>
  </si>
  <si>
    <t>All Flanged GI Bend DN 160 mm</t>
  </si>
  <si>
    <t>Suction  (All Itemto be Rated Class C or PN16 and Epoxy Coated)</t>
  </si>
  <si>
    <t>Delivery (All Itemto be Rated PN40 and Expoxy Coated)</t>
  </si>
  <si>
    <t>All Flanged Tee GI OD 200x200x160 mm</t>
  </si>
  <si>
    <t>Flanged Reducer 160mm x 100mm</t>
  </si>
  <si>
    <t>Flanged Reducer 160mm x 65mm</t>
  </si>
  <si>
    <t xml:space="preserve">GI Flange OD 200mm </t>
  </si>
  <si>
    <t>Double Flange GI Pipe OD 200</t>
  </si>
  <si>
    <t>Double Flanged Spigot GI Pipe 160 mm dia n.e 1.5m</t>
  </si>
  <si>
    <t>Double Flanged Spigot GI Pipe 200 mm dia n.e 1.5m</t>
  </si>
  <si>
    <t>Pressure Gauge</t>
  </si>
  <si>
    <t>GI Flange OD 160</t>
  </si>
  <si>
    <t>Sluice Valves DN 150mm</t>
  </si>
  <si>
    <t>Provisional Sum of Ksh. 50,000 for establishment of Level Survey Datum, Setting Out of the Works</t>
  </si>
  <si>
    <t>Provide  Kshs. 600,000 for attendance to works by the supervision team</t>
  </si>
  <si>
    <t>Supply, Delivery, install, Testing and commission 1 No. surface pumps as per  specification provided. The selected pump to have a minimum efficiency of 70% at system duty point, motor efficiency class IE3.   Pump capable to discharge a minimum of 50 m3/hour at 250m head. Include in rate for installation accessories including 50 mm2, 20 m long   four core armoured copper cable and commissioning of all wiring, cabling, control panel weather proof housing, Pressure Control Switches for automatic tank filling and connection to Power . The pump should also be capable of maintaing efficiency over large pumping range but should  not loose efficiency by more than 5% on either side of the duty point and Should be Complete with Sunction flange and reducer to connect to OD 160mm outlet and 200mm inlet Pipes. All the above to be done to the satifsfaction and to be appproved by the Project Engineer and as per below specification.</t>
  </si>
  <si>
    <t>Mild steel Reiforcement for Beams D16 (rebars)</t>
  </si>
  <si>
    <t>Mild steel Reiforcement for Beams D10 (stirrups)</t>
  </si>
  <si>
    <t>Provide 50,000 for any costs associated with compliance with Environmental, Health and Safety Requirements</t>
  </si>
  <si>
    <t>Allow Kshs. 2,500,000 P.C. Sum for electricity supply and connection to Pump House including a 315 KVA Transformer.  Contractor is responsible for the application of electricity connection; follow up and for prompt supply and connection of electricity by KPLC. Electricity account to be held in the name of the Employer or the Water Service Provider as directed.</t>
  </si>
  <si>
    <t>Percentage adjustment to PC sum for profits and overheads for item 5.0</t>
  </si>
  <si>
    <t xml:space="preserve">GRAND TOTAL TO FORM OF TENDER </t>
  </si>
  <si>
    <t>CONSTRUCTION OF 500 M3 GROUND LEVEL HIGH TENSILE STEEL WATER TANK AT KARICHEN</t>
  </si>
  <si>
    <t>A212.1</t>
  </si>
  <si>
    <t>Provide and maintain sign board per TWWDA standard sign board as directed by the Engineer and inclusive of removal after completion-location and design to be as directed by the Engineer.</t>
  </si>
  <si>
    <t>1year warranty
A mandatory site visit
Attach brochures for easy evaluation during implementation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</si>
</sst>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_);_(* \(#,##0.00\);_(* &quot;-&quot;??_);_(@_)"/>
    <numFmt numFmtId="165" formatCode="_(* #,##0_);_(* \(#,##0\);_(* &quot;-&quot;??_);_(@_)"/>
    <numFmt numFmtId="166" formatCode="0.0"/>
    <numFmt numFmtId="167" formatCode="_-* #,##0_-;\-* #,##0_-;_-* &quot;-&quot;??_-;_-@_-"/>
  </numFmts>
  <fonts count="43" x14ac:knownFonts="1">
    <font>
      <sz val="10"/>
      <name val="Arial"/>
    </font>
    <font>
      <sz val="10"/>
      <name val="Arial"/>
      <family val="2"/>
    </font>
    <font>
      <sz val="8"/>
      <name val="Arial"/>
      <family val="2"/>
    </font>
    <font>
      <sz val="10"/>
      <name val="Arial"/>
      <family val="2"/>
    </font>
    <font>
      <sz val="10"/>
      <name val="Arial"/>
      <family val="2"/>
    </font>
    <font>
      <sz val="10"/>
      <name val="Times New Roman"/>
      <family val="1"/>
    </font>
    <font>
      <b/>
      <sz val="11"/>
      <name val="Times New Roman"/>
      <family val="1"/>
    </font>
    <font>
      <b/>
      <sz val="10"/>
      <name val="Times New Roman"/>
      <family val="1"/>
    </font>
    <font>
      <vertAlign val="superscript"/>
      <sz val="12"/>
      <name val="Arial Narrow"/>
      <family val="2"/>
    </font>
    <font>
      <b/>
      <sz val="10"/>
      <color theme="1"/>
      <name val="Times New Roman"/>
      <family val="1"/>
    </font>
    <font>
      <sz val="11"/>
      <name val="Times New Roman"/>
      <family val="1"/>
    </font>
    <font>
      <b/>
      <u/>
      <sz val="10"/>
      <name val="Times New Roman"/>
      <family val="1"/>
    </font>
    <font>
      <u/>
      <sz val="10"/>
      <name val="Times New Roman"/>
      <family val="1"/>
    </font>
    <font>
      <sz val="11"/>
      <color theme="1"/>
      <name val="Times New Roman"/>
      <family val="1"/>
    </font>
    <font>
      <sz val="10"/>
      <color theme="1"/>
      <name val="Times New Roman"/>
      <family val="1"/>
    </font>
    <font>
      <b/>
      <sz val="11"/>
      <color indexed="8"/>
      <name val="Times New Roman"/>
      <family val="1"/>
    </font>
    <font>
      <b/>
      <sz val="11"/>
      <color rgb="FF000000"/>
      <name val="Times New Roman"/>
      <family val="1"/>
    </font>
    <font>
      <vertAlign val="superscript"/>
      <sz val="10"/>
      <name val="Times New Roman"/>
      <family val="1"/>
    </font>
    <font>
      <vertAlign val="superscript"/>
      <sz val="11"/>
      <color indexed="8"/>
      <name val="Times New Roman"/>
      <family val="1"/>
    </font>
    <font>
      <b/>
      <i/>
      <sz val="10"/>
      <name val="Times New Roman"/>
      <family val="1"/>
    </font>
    <font>
      <sz val="12"/>
      <color theme="1"/>
      <name val="Times New Roman"/>
      <family val="1"/>
    </font>
    <font>
      <b/>
      <sz val="12"/>
      <color theme="1" tint="0.249977111117893"/>
      <name val="Times New Roman"/>
      <family val="1"/>
    </font>
    <font>
      <b/>
      <sz val="12"/>
      <color theme="1"/>
      <name val="Times New Roman"/>
      <family val="1"/>
    </font>
    <font>
      <b/>
      <sz val="12"/>
      <name val="Times New Roman"/>
      <family val="1"/>
    </font>
    <font>
      <sz val="12"/>
      <name val="Times New Roman"/>
      <family val="1"/>
    </font>
    <font>
      <b/>
      <u/>
      <sz val="12"/>
      <name val="Times New Roman"/>
      <family val="1"/>
    </font>
    <font>
      <sz val="10"/>
      <name val="Arial"/>
      <family val="2"/>
    </font>
    <font>
      <b/>
      <u/>
      <sz val="10"/>
      <name val="Calibri Light"/>
      <family val="2"/>
      <scheme val="major"/>
    </font>
    <font>
      <sz val="12"/>
      <color theme="1"/>
      <name val="Calibri"/>
      <family val="2"/>
      <scheme val="minor"/>
    </font>
    <font>
      <b/>
      <sz val="12"/>
      <color theme="1"/>
      <name val="Calibri"/>
      <family val="2"/>
      <scheme val="minor"/>
    </font>
    <font>
      <sz val="10"/>
      <color rgb="FF000000"/>
      <name val="Times New Roman"/>
      <family val="1"/>
    </font>
    <font>
      <b/>
      <u/>
      <sz val="11"/>
      <name val="Times New Roman"/>
      <family val="1"/>
    </font>
    <font>
      <b/>
      <u/>
      <sz val="12"/>
      <color theme="1"/>
      <name val="Times New Roman"/>
      <family val="1"/>
    </font>
    <font>
      <b/>
      <u/>
      <sz val="11"/>
      <color rgb="FF000000"/>
      <name val="Times New Roman"/>
      <family val="1"/>
    </font>
    <font>
      <b/>
      <u/>
      <sz val="11"/>
      <color theme="1"/>
      <name val="Times New Roman"/>
      <family val="1"/>
    </font>
    <font>
      <b/>
      <sz val="11"/>
      <color theme="1"/>
      <name val="Times New Roman"/>
      <family val="1"/>
    </font>
    <font>
      <sz val="11"/>
      <color rgb="FF000000"/>
      <name val="Times New Roman"/>
      <family val="1"/>
    </font>
    <font>
      <i/>
      <sz val="11"/>
      <color theme="1"/>
      <name val="Times New Roman"/>
      <family val="1"/>
    </font>
    <font>
      <sz val="10"/>
      <color theme="1"/>
      <name val="Calibri"/>
      <family val="2"/>
      <scheme val="minor"/>
    </font>
    <font>
      <b/>
      <u/>
      <sz val="10"/>
      <color theme="1"/>
      <name val="Times New Roman"/>
      <family val="1"/>
    </font>
    <font>
      <sz val="8"/>
      <color theme="1"/>
      <name val="Times New Roman"/>
      <family val="1"/>
    </font>
    <font>
      <b/>
      <sz val="8"/>
      <color theme="1"/>
      <name val="Times New Roman"/>
      <family val="1"/>
    </font>
    <font>
      <sz val="8"/>
      <name val="Arial"/>
      <family val="2"/>
    </font>
  </fonts>
  <fills count="3">
    <fill>
      <patternFill patternType="none"/>
    </fill>
    <fill>
      <patternFill patternType="gray125"/>
    </fill>
    <fill>
      <patternFill patternType="solid">
        <fgColor rgb="FFFFFF00"/>
        <bgColor indexed="64"/>
      </patternFill>
    </fill>
  </fills>
  <borders count="83">
    <border>
      <left/>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dotted">
        <color indexed="64"/>
      </top>
      <bottom style="dotted">
        <color indexed="64"/>
      </bottom>
      <diagonal/>
    </border>
    <border>
      <left style="medium">
        <color indexed="64"/>
      </left>
      <right style="medium">
        <color indexed="64"/>
      </right>
      <top style="dotted">
        <color indexed="64"/>
      </top>
      <bottom/>
      <diagonal/>
    </border>
    <border>
      <left style="medium">
        <color indexed="64"/>
      </left>
      <right/>
      <top style="dotted">
        <color indexed="64"/>
      </top>
      <bottom/>
      <diagonal/>
    </border>
    <border>
      <left style="medium">
        <color indexed="64"/>
      </left>
      <right style="medium">
        <color indexed="64"/>
      </right>
      <top/>
      <bottom style="dotted">
        <color indexed="64"/>
      </bottom>
      <diagonal/>
    </border>
    <border>
      <left/>
      <right/>
      <top/>
      <bottom style="dotted">
        <color indexed="64"/>
      </bottom>
      <diagonal/>
    </border>
    <border>
      <left style="medium">
        <color indexed="64"/>
      </left>
      <right/>
      <top/>
      <bottom style="dotted">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style="hair">
        <color indexed="64"/>
      </left>
      <right style="thin">
        <color indexed="64"/>
      </right>
      <top/>
      <bottom/>
      <diagonal/>
    </border>
    <border>
      <left style="medium">
        <color auto="1"/>
      </left>
      <right style="thin">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9">
    <xf numFmtId="0" fontId="0" fillId="0" borderId="0"/>
    <xf numFmtId="164"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xf numFmtId="0" fontId="3" fillId="0" borderId="0" applyFont="0"/>
    <xf numFmtId="0" fontId="5" fillId="0" borderId="0"/>
    <xf numFmtId="9" fontId="26" fillId="0" borderId="0" applyFont="0" applyFill="0" applyBorder="0" applyAlignment="0" applyProtection="0"/>
    <xf numFmtId="0" fontId="30" fillId="0" borderId="0"/>
  </cellStyleXfs>
  <cellXfs count="337">
    <xf numFmtId="0" fontId="0" fillId="0" borderId="0" xfId="0"/>
    <xf numFmtId="0" fontId="6" fillId="0" borderId="1" xfId="0" applyFont="1" applyBorder="1" applyAlignment="1">
      <alignment wrapText="1"/>
    </xf>
    <xf numFmtId="0" fontId="5" fillId="0" borderId="2" xfId="4" applyFont="1" applyBorder="1" applyAlignment="1">
      <alignment horizontal="center"/>
    </xf>
    <xf numFmtId="0" fontId="5" fillId="0" borderId="3" xfId="4" applyFont="1" applyBorder="1" applyAlignment="1">
      <alignment horizontal="left" wrapText="1" indent="1"/>
    </xf>
    <xf numFmtId="1" fontId="7" fillId="0" borderId="2" xfId="4" applyNumberFormat="1" applyFont="1" applyBorder="1" applyAlignment="1">
      <alignment horizontal="left" vertical="center"/>
    </xf>
    <xf numFmtId="1" fontId="5" fillId="0" borderId="2" xfId="4" applyNumberFormat="1" applyFont="1" applyBorder="1" applyAlignment="1">
      <alignment horizontal="left" vertical="center"/>
    </xf>
    <xf numFmtId="0" fontId="6" fillId="0" borderId="4" xfId="0" applyFont="1" applyBorder="1" applyAlignment="1">
      <alignment horizontal="left" vertical="center" wrapText="1"/>
    </xf>
    <xf numFmtId="164" fontId="5" fillId="0" borderId="2" xfId="4" applyNumberFormat="1" applyFont="1" applyBorder="1" applyAlignment="1">
      <alignment horizontal="right"/>
    </xf>
    <xf numFmtId="0" fontId="3" fillId="0" borderId="0" xfId="0" applyFont="1"/>
    <xf numFmtId="0" fontId="0" fillId="0" borderId="5" xfId="0" applyBorder="1"/>
    <xf numFmtId="1" fontId="5" fillId="0" borderId="6" xfId="4" applyNumberFormat="1" applyFont="1" applyBorder="1" applyAlignment="1">
      <alignment horizontal="left" vertical="center"/>
    </xf>
    <xf numFmtId="0" fontId="5" fillId="0" borderId="7" xfId="4" applyFont="1" applyBorder="1" applyAlignment="1">
      <alignment horizontal="left" wrapText="1" indent="1"/>
    </xf>
    <xf numFmtId="0" fontId="5" fillId="0" borderId="6" xfId="4" applyFont="1" applyBorder="1" applyAlignment="1">
      <alignment horizontal="center"/>
    </xf>
    <xf numFmtId="164" fontId="5" fillId="0" borderId="6" xfId="4" applyNumberFormat="1" applyFont="1" applyBorder="1" applyAlignment="1">
      <alignment horizontal="right"/>
    </xf>
    <xf numFmtId="0" fontId="6" fillId="0" borderId="8" xfId="0" applyFont="1" applyBorder="1" applyAlignment="1">
      <alignment horizontal="left" vertical="center" wrapText="1"/>
    </xf>
    <xf numFmtId="0" fontId="10" fillId="0" borderId="0" xfId="0" applyFont="1"/>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164" fontId="6" fillId="0" borderId="17" xfId="1" applyNumberFormat="1" applyFont="1" applyBorder="1" applyAlignment="1">
      <alignment horizontal="center" vertical="center" wrapText="1"/>
    </xf>
    <xf numFmtId="164" fontId="6" fillId="0" borderId="18" xfId="1" applyFont="1" applyBorder="1" applyAlignment="1">
      <alignment horizontal="center" vertical="center" wrapText="1"/>
    </xf>
    <xf numFmtId="0" fontId="10" fillId="0" borderId="0" xfId="0" applyFont="1" applyAlignment="1">
      <alignment horizontal="center" vertical="center"/>
    </xf>
    <xf numFmtId="0" fontId="5" fillId="0" borderId="2" xfId="4" applyFont="1" applyBorder="1" applyAlignment="1">
      <alignment horizontal="center" vertical="center"/>
    </xf>
    <xf numFmtId="164" fontId="5" fillId="0" borderId="19" xfId="4" applyNumberFormat="1" applyFont="1" applyBorder="1" applyAlignment="1">
      <alignment horizontal="right" vertical="center"/>
    </xf>
    <xf numFmtId="164" fontId="7" fillId="0" borderId="2" xfId="4" applyNumberFormat="1" applyFont="1" applyBorder="1" applyAlignment="1">
      <alignment horizontal="right" vertical="center"/>
    </xf>
    <xf numFmtId="166" fontId="5" fillId="0" borderId="2" xfId="4" applyNumberFormat="1" applyFont="1" applyFill="1" applyBorder="1" applyAlignment="1">
      <alignment horizontal="left" vertical="center"/>
    </xf>
    <xf numFmtId="0" fontId="5" fillId="0" borderId="3" xfId="4" applyFont="1" applyFill="1" applyBorder="1" applyAlignment="1">
      <alignment horizontal="left" wrapText="1" indent="1"/>
    </xf>
    <xf numFmtId="0" fontId="5" fillId="0" borderId="19" xfId="4" applyFont="1" applyFill="1" applyBorder="1" applyAlignment="1">
      <alignment horizontal="center" vertical="center"/>
    </xf>
    <xf numFmtId="0" fontId="5" fillId="0" borderId="2" xfId="4" applyFont="1" applyFill="1" applyBorder="1" applyAlignment="1">
      <alignment horizontal="center" vertical="center"/>
    </xf>
    <xf numFmtId="164" fontId="5" fillId="0" borderId="19" xfId="4" applyNumberFormat="1" applyFont="1" applyFill="1" applyBorder="1" applyAlignment="1">
      <alignment horizontal="right" vertical="center"/>
    </xf>
    <xf numFmtId="0" fontId="13" fillId="0" borderId="0" xfId="0" applyFont="1"/>
    <xf numFmtId="1" fontId="5" fillId="0" borderId="2" xfId="4" applyNumberFormat="1" applyFont="1" applyFill="1" applyBorder="1" applyAlignment="1">
      <alignment horizontal="left" vertical="center"/>
    </xf>
    <xf numFmtId="0" fontId="5" fillId="0" borderId="2" xfId="4" applyFont="1" applyFill="1" applyBorder="1" applyAlignment="1">
      <alignment horizontal="center"/>
    </xf>
    <xf numFmtId="0" fontId="10" fillId="0" borderId="0" xfId="0" applyFont="1" applyAlignment="1">
      <alignment horizontal="left" vertical="center"/>
    </xf>
    <xf numFmtId="0" fontId="10" fillId="0" borderId="0" xfId="0" applyFont="1" applyAlignment="1">
      <alignment horizontal="left" wrapText="1"/>
    </xf>
    <xf numFmtId="0" fontId="10" fillId="0" borderId="0" xfId="0" applyFont="1" applyAlignment="1">
      <alignment vertical="center"/>
    </xf>
    <xf numFmtId="164" fontId="10" fillId="0" borderId="0" xfId="1" applyNumberFormat="1" applyFont="1" applyAlignment="1">
      <alignment vertical="center"/>
    </xf>
    <xf numFmtId="164" fontId="6" fillId="0" borderId="0" xfId="1" applyFont="1"/>
    <xf numFmtId="164" fontId="7" fillId="0" borderId="2" xfId="4" applyNumberFormat="1" applyFont="1" applyFill="1" applyBorder="1" applyAlignment="1">
      <alignment horizontal="right" vertical="center"/>
    </xf>
    <xf numFmtId="0" fontId="10" fillId="0" borderId="0" xfId="0" applyFont="1" applyFill="1"/>
    <xf numFmtId="0" fontId="7" fillId="0" borderId="3" xfId="4" applyFont="1" applyFill="1" applyBorder="1" applyAlignment="1">
      <alignment horizontal="left" wrapText="1" indent="1"/>
    </xf>
    <xf numFmtId="1" fontId="7" fillId="0" borderId="2" xfId="4" applyNumberFormat="1" applyFont="1" applyFill="1" applyBorder="1" applyAlignment="1">
      <alignment horizontal="left" vertical="center"/>
    </xf>
    <xf numFmtId="164" fontId="5" fillId="0" borderId="21" xfId="4" applyNumberFormat="1" applyFont="1" applyFill="1" applyBorder="1" applyAlignment="1">
      <alignment horizontal="right" vertical="center"/>
    </xf>
    <xf numFmtId="0" fontId="16" fillId="0" borderId="0" xfId="0" applyFont="1" applyFill="1"/>
    <xf numFmtId="0" fontId="5" fillId="0" borderId="0" xfId="4" applyFont="1" applyFill="1" applyBorder="1" applyAlignment="1">
      <alignment horizontal="left" wrapText="1" indent="1"/>
    </xf>
    <xf numFmtId="0" fontId="5" fillId="0" borderId="20" xfId="4" applyFont="1" applyFill="1" applyBorder="1" applyAlignment="1">
      <alignment horizontal="center" vertical="center"/>
    </xf>
    <xf numFmtId="0" fontId="10" fillId="2" borderId="0" xfId="0" applyFont="1" applyFill="1"/>
    <xf numFmtId="164" fontId="7" fillId="0" borderId="19" xfId="1" applyNumberFormat="1" applyFont="1" applyFill="1" applyBorder="1" applyAlignment="1">
      <alignment horizontal="center" vertical="center"/>
    </xf>
    <xf numFmtId="0" fontId="23" fillId="0" borderId="34" xfId="0" applyFont="1" applyBorder="1" applyAlignment="1">
      <alignment horizontal="center" vertical="center" wrapText="1"/>
    </xf>
    <xf numFmtId="0" fontId="23" fillId="0" borderId="34" xfId="0" applyFont="1" applyBorder="1" applyAlignment="1">
      <alignment horizontal="right" vertical="center"/>
    </xf>
    <xf numFmtId="165" fontId="23" fillId="0" borderId="34" xfId="1" applyNumberFormat="1" applyFont="1" applyFill="1" applyBorder="1" applyAlignment="1">
      <alignment horizontal="center" vertical="center"/>
    </xf>
    <xf numFmtId="167" fontId="23" fillId="0" borderId="34" xfId="1" applyNumberFormat="1" applyFont="1" applyBorder="1" applyAlignment="1">
      <alignment horizontal="center" vertical="center"/>
    </xf>
    <xf numFmtId="164" fontId="23" fillId="0" borderId="34" xfId="1" applyFont="1" applyBorder="1" applyAlignment="1">
      <alignment horizontal="center" vertical="center"/>
    </xf>
    <xf numFmtId="0" fontId="23" fillId="0" borderId="35" xfId="0" applyFont="1" applyBorder="1" applyAlignment="1">
      <alignment horizontal="center" vertical="center" wrapText="1"/>
    </xf>
    <xf numFmtId="0" fontId="23" fillId="0" borderId="35" xfId="0" applyFont="1" applyBorder="1" applyAlignment="1">
      <alignment horizontal="right" vertical="center"/>
    </xf>
    <xf numFmtId="165" fontId="23" fillId="0" borderId="35" xfId="1" applyNumberFormat="1" applyFont="1" applyFill="1" applyBorder="1" applyAlignment="1">
      <alignment horizontal="center" vertical="center"/>
    </xf>
    <xf numFmtId="167" fontId="23" fillId="0" borderId="35" xfId="1" applyNumberFormat="1" applyFont="1" applyBorder="1" applyAlignment="1">
      <alignment horizontal="center" vertical="center"/>
    </xf>
    <xf numFmtId="164" fontId="23" fillId="0" borderId="35" xfId="1" applyFont="1" applyBorder="1" applyAlignment="1">
      <alignment horizontal="center" vertical="center"/>
    </xf>
    <xf numFmtId="0" fontId="25" fillId="0" borderId="28" xfId="0" applyFont="1" applyBorder="1" applyAlignment="1">
      <alignment vertical="center" wrapText="1"/>
    </xf>
    <xf numFmtId="0" fontId="24" fillId="0" borderId="28" xfId="0" applyFont="1" applyBorder="1" applyAlignment="1">
      <alignment horizontal="right" vertical="center"/>
    </xf>
    <xf numFmtId="165" fontId="24" fillId="0" borderId="28" xfId="1" applyNumberFormat="1" applyFont="1" applyFill="1" applyBorder="1" applyAlignment="1">
      <alignment vertical="center"/>
    </xf>
    <xf numFmtId="167" fontId="24" fillId="0" borderId="28" xfId="1" applyNumberFormat="1" applyFont="1" applyBorder="1" applyAlignment="1">
      <alignment vertical="center"/>
    </xf>
    <xf numFmtId="164" fontId="24" fillId="0" borderId="28" xfId="1" applyFont="1" applyBorder="1" applyAlignment="1">
      <alignment vertical="center"/>
    </xf>
    <xf numFmtId="0" fontId="20" fillId="0" borderId="36" xfId="0" applyFont="1" applyBorder="1" applyAlignment="1">
      <alignment vertical="center" wrapText="1"/>
    </xf>
    <xf numFmtId="43" fontId="20" fillId="0" borderId="36" xfId="1" applyNumberFormat="1" applyFont="1" applyBorder="1" applyAlignment="1">
      <alignment horizontal="right" vertical="center"/>
    </xf>
    <xf numFmtId="0" fontId="20" fillId="0" borderId="36" xfId="0" applyFont="1" applyBorder="1" applyAlignment="1">
      <alignment vertical="center"/>
    </xf>
    <xf numFmtId="167" fontId="20" fillId="0" borderId="36" xfId="1" applyNumberFormat="1" applyFont="1" applyBorder="1" applyAlignment="1">
      <alignment vertical="center"/>
    </xf>
    <xf numFmtId="43" fontId="20" fillId="0" borderId="36" xfId="1" applyNumberFormat="1" applyFont="1" applyBorder="1" applyAlignment="1">
      <alignment vertical="center"/>
    </xf>
    <xf numFmtId="0" fontId="20" fillId="0" borderId="33" xfId="0" applyFont="1" applyBorder="1" applyAlignment="1">
      <alignment vertical="center" wrapText="1"/>
    </xf>
    <xf numFmtId="167" fontId="20" fillId="0" borderId="33" xfId="1" applyNumberFormat="1" applyFont="1" applyBorder="1" applyAlignment="1">
      <alignment vertical="center"/>
    </xf>
    <xf numFmtId="43" fontId="20" fillId="0" borderId="33" xfId="1" applyNumberFormat="1" applyFont="1" applyBorder="1" applyAlignment="1">
      <alignment vertical="center"/>
    </xf>
    <xf numFmtId="43" fontId="22" fillId="0" borderId="40" xfId="0" applyNumberFormat="1" applyFont="1" applyBorder="1" applyAlignment="1">
      <alignment horizontal="center" vertical="center"/>
    </xf>
    <xf numFmtId="0" fontId="7" fillId="0" borderId="0" xfId="4" applyFont="1" applyFill="1" applyBorder="1" applyAlignment="1">
      <alignment horizontal="left" wrapText="1" indent="1"/>
    </xf>
    <xf numFmtId="164" fontId="5" fillId="0" borderId="19" xfId="4" applyNumberFormat="1" applyFont="1" applyFill="1" applyBorder="1" applyAlignment="1">
      <alignment horizontal="right"/>
    </xf>
    <xf numFmtId="164" fontId="7" fillId="0" borderId="2" xfId="4" applyNumberFormat="1" applyFont="1" applyFill="1" applyBorder="1" applyAlignment="1">
      <alignment horizontal="right"/>
    </xf>
    <xf numFmtId="0" fontId="5" fillId="0" borderId="2" xfId="4" applyFont="1" applyFill="1" applyBorder="1" applyAlignment="1">
      <alignment horizontal="left"/>
    </xf>
    <xf numFmtId="164" fontId="5" fillId="0" borderId="19" xfId="4" applyNumberFormat="1" applyFont="1" applyFill="1" applyBorder="1" applyAlignment="1">
      <alignment horizontal="left" vertical="center"/>
    </xf>
    <xf numFmtId="0" fontId="16" fillId="0" borderId="0" xfId="0" applyFont="1" applyFill="1" applyAlignment="1">
      <alignment wrapText="1"/>
    </xf>
    <xf numFmtId="0" fontId="5" fillId="0" borderId="20" xfId="4" applyFont="1" applyFill="1" applyBorder="1" applyAlignment="1">
      <alignment horizontal="center"/>
    </xf>
    <xf numFmtId="0" fontId="5" fillId="0" borderId="3" xfId="5" applyFont="1" applyFill="1" applyBorder="1" applyAlignment="1">
      <alignment horizontal="left" wrapText="1" indent="1"/>
    </xf>
    <xf numFmtId="0" fontId="7" fillId="0" borderId="3" xfId="4" applyFont="1" applyFill="1" applyBorder="1" applyAlignment="1">
      <alignment horizontal="left" vertical="center" wrapText="1"/>
    </xf>
    <xf numFmtId="1" fontId="5" fillId="0" borderId="20" xfId="4" applyNumberFormat="1" applyFont="1" applyFill="1" applyBorder="1" applyAlignment="1">
      <alignment horizontal="left" vertical="center"/>
    </xf>
    <xf numFmtId="1" fontId="5" fillId="0" borderId="22" xfId="4" applyNumberFormat="1" applyFont="1" applyFill="1" applyBorder="1" applyAlignment="1">
      <alignment horizontal="left" vertical="center"/>
    </xf>
    <xf numFmtId="0" fontId="5" fillId="0" borderId="23" xfId="4" applyFont="1" applyFill="1" applyBorder="1" applyAlignment="1">
      <alignment horizontal="left" wrapText="1" indent="1"/>
    </xf>
    <xf numFmtId="0" fontId="5" fillId="0" borderId="22" xfId="4" applyFont="1" applyFill="1" applyBorder="1" applyAlignment="1">
      <alignment horizontal="center" vertical="center"/>
    </xf>
    <xf numFmtId="0" fontId="5" fillId="0" borderId="22" xfId="4" applyFont="1" applyFill="1" applyBorder="1" applyAlignment="1">
      <alignment horizontal="center"/>
    </xf>
    <xf numFmtId="164" fontId="5" fillId="0" borderId="24" xfId="4" applyNumberFormat="1" applyFont="1" applyFill="1" applyBorder="1" applyAlignment="1">
      <alignment horizontal="right" vertical="center"/>
    </xf>
    <xf numFmtId="0" fontId="11" fillId="0" borderId="23" xfId="4" applyFont="1" applyFill="1" applyBorder="1" applyAlignment="1">
      <alignment horizontal="left" wrapText="1" indent="1"/>
    </xf>
    <xf numFmtId="0" fontId="11" fillId="0" borderId="3" xfId="4" applyFont="1" applyFill="1" applyBorder="1" applyAlignment="1">
      <alignment horizontal="left" wrapText="1" indent="1"/>
    </xf>
    <xf numFmtId="0" fontId="11" fillId="0" borderId="5" xfId="4" applyFont="1" applyFill="1" applyBorder="1" applyAlignment="1">
      <alignment horizontal="left"/>
    </xf>
    <xf numFmtId="0" fontId="12" fillId="0" borderId="3" xfId="4" applyFont="1" applyFill="1" applyBorder="1" applyAlignment="1">
      <alignment horizontal="left" wrapText="1" indent="1"/>
    </xf>
    <xf numFmtId="164" fontId="7" fillId="0" borderId="2" xfId="4" applyNumberFormat="1" applyFont="1" applyFill="1" applyBorder="1" applyAlignment="1">
      <alignment horizontal="left" vertical="center"/>
    </xf>
    <xf numFmtId="1" fontId="14" fillId="0" borderId="2" xfId="4" applyNumberFormat="1" applyFont="1" applyFill="1" applyBorder="1" applyAlignment="1">
      <alignment horizontal="left" vertical="center"/>
    </xf>
    <xf numFmtId="0" fontId="14" fillId="0" borderId="3" xfId="4" applyFont="1" applyFill="1" applyBorder="1" applyAlignment="1">
      <alignment horizontal="left" wrapText="1" indent="1"/>
    </xf>
    <xf numFmtId="0" fontId="14" fillId="0" borderId="2" xfId="4" applyFont="1" applyFill="1" applyBorder="1" applyAlignment="1">
      <alignment horizontal="center"/>
    </xf>
    <xf numFmtId="4" fontId="14" fillId="0" borderId="19" xfId="4" applyNumberFormat="1" applyFont="1" applyFill="1" applyBorder="1" applyAlignment="1">
      <alignment horizontal="right"/>
    </xf>
    <xf numFmtId="164" fontId="9" fillId="0" borderId="2" xfId="4" applyNumberFormat="1" applyFont="1" applyFill="1" applyBorder="1" applyAlignment="1">
      <alignment horizontal="right"/>
    </xf>
    <xf numFmtId="0" fontId="11" fillId="0" borderId="19" xfId="4" applyFont="1" applyFill="1" applyBorder="1" applyAlignment="1">
      <alignment horizontal="left" vertical="center"/>
    </xf>
    <xf numFmtId="0" fontId="11" fillId="0" borderId="5" xfId="4" applyFont="1" applyFill="1" applyBorder="1" applyAlignment="1">
      <alignment horizontal="left" indent="1"/>
    </xf>
    <xf numFmtId="0" fontId="11" fillId="0" borderId="5" xfId="4" applyFont="1" applyFill="1" applyBorder="1" applyAlignment="1">
      <alignment horizontal="left" vertical="center"/>
    </xf>
    <xf numFmtId="164" fontId="11" fillId="0" borderId="5" xfId="4" applyNumberFormat="1" applyFont="1" applyFill="1" applyBorder="1" applyAlignment="1">
      <alignment horizontal="left" vertical="center"/>
    </xf>
    <xf numFmtId="1" fontId="5" fillId="0" borderId="2" xfId="4" applyNumberFormat="1" applyFont="1" applyFill="1" applyBorder="1" applyAlignment="1">
      <alignment horizontal="center" vertical="center"/>
    </xf>
    <xf numFmtId="1" fontId="5" fillId="0" borderId="2" xfId="4" applyNumberFormat="1" applyFont="1" applyFill="1" applyBorder="1" applyAlignment="1">
      <alignment horizontal="center"/>
    </xf>
    <xf numFmtId="4" fontId="7" fillId="0" borderId="2" xfId="4" applyNumberFormat="1" applyFont="1" applyFill="1" applyBorder="1" applyAlignment="1">
      <alignment horizontal="right"/>
    </xf>
    <xf numFmtId="0" fontId="7" fillId="0" borderId="25" xfId="4" applyFont="1" applyFill="1" applyBorder="1" applyAlignment="1">
      <alignment horizontal="left" wrapText="1"/>
    </xf>
    <xf numFmtId="0" fontId="7" fillId="0" borderId="26" xfId="4" applyFont="1" applyFill="1" applyBorder="1" applyAlignment="1">
      <alignment horizontal="right" vertical="center"/>
    </xf>
    <xf numFmtId="1" fontId="5" fillId="0" borderId="26" xfId="4" applyNumberFormat="1" applyFont="1" applyFill="1" applyBorder="1" applyAlignment="1">
      <alignment horizontal="center" vertical="center"/>
    </xf>
    <xf numFmtId="4" fontId="5" fillId="0" borderId="25" xfId="4" applyNumberFormat="1" applyFont="1" applyFill="1" applyBorder="1" applyAlignment="1">
      <alignment horizontal="right"/>
    </xf>
    <xf numFmtId="164" fontId="5" fillId="0" borderId="26" xfId="4" applyNumberFormat="1" applyFont="1" applyFill="1" applyBorder="1" applyAlignment="1">
      <alignment horizontal="right" vertical="center"/>
    </xf>
    <xf numFmtId="164" fontId="5" fillId="0" borderId="2" xfId="1" applyNumberFormat="1" applyFont="1" applyFill="1" applyBorder="1" applyAlignment="1">
      <alignment horizontal="center" vertical="center"/>
    </xf>
    <xf numFmtId="0" fontId="13" fillId="0" borderId="0" xfId="0" applyFont="1" applyFill="1"/>
    <xf numFmtId="164" fontId="5" fillId="0" borderId="2" xfId="4" applyNumberFormat="1" applyFont="1" applyFill="1" applyBorder="1" applyAlignment="1">
      <alignment horizontal="right" vertical="center"/>
    </xf>
    <xf numFmtId="164" fontId="14" fillId="0" borderId="19" xfId="4" applyNumberFormat="1" applyFont="1" applyFill="1" applyBorder="1" applyAlignment="1">
      <alignment horizontal="right" vertical="center"/>
    </xf>
    <xf numFmtId="0" fontId="11" fillId="0" borderId="3" xfId="4" applyFont="1" applyBorder="1" applyAlignment="1">
      <alignment horizontal="left" vertical="center" wrapText="1"/>
    </xf>
    <xf numFmtId="0" fontId="5" fillId="0" borderId="3" xfId="4" applyFont="1" applyBorder="1" applyAlignment="1">
      <alignment horizontal="left" vertical="center" wrapText="1"/>
    </xf>
    <xf numFmtId="1" fontId="5" fillId="0" borderId="2" xfId="4" applyNumberFormat="1" applyFont="1" applyFill="1" applyBorder="1" applyAlignment="1">
      <alignment horizontal="left"/>
    </xf>
    <xf numFmtId="1" fontId="5" fillId="0" borderId="43" xfId="4" applyNumberFormat="1" applyFont="1" applyFill="1" applyBorder="1" applyAlignment="1">
      <alignment horizontal="center"/>
    </xf>
    <xf numFmtId="164" fontId="5" fillId="0" borderId="43" xfId="4" applyNumberFormat="1" applyFont="1" applyFill="1" applyBorder="1" applyAlignment="1">
      <alignment horizontal="right" vertical="center"/>
    </xf>
    <xf numFmtId="4" fontId="7" fillId="0" borderId="44" xfId="4" applyNumberFormat="1" applyFont="1" applyFill="1" applyBorder="1" applyAlignment="1">
      <alignment horizontal="right"/>
    </xf>
    <xf numFmtId="0" fontId="16" fillId="0" borderId="0" xfId="0" applyFont="1" applyFill="1" applyBorder="1" applyAlignment="1">
      <alignment wrapText="1"/>
    </xf>
    <xf numFmtId="0" fontId="5" fillId="0" borderId="7" xfId="4" applyFont="1" applyFill="1" applyBorder="1" applyAlignment="1">
      <alignment horizontal="left" wrapText="1" indent="1"/>
    </xf>
    <xf numFmtId="0" fontId="5" fillId="0" borderId="6" xfId="4" applyFont="1" applyFill="1" applyBorder="1" applyAlignment="1">
      <alignment horizontal="center" vertical="center"/>
    </xf>
    <xf numFmtId="1" fontId="5" fillId="0" borderId="6" xfId="4" applyNumberFormat="1" applyFont="1" applyFill="1" applyBorder="1" applyAlignment="1">
      <alignment horizontal="center" vertical="center"/>
    </xf>
    <xf numFmtId="164" fontId="5" fillId="0" borderId="46" xfId="4" applyNumberFormat="1" applyFont="1" applyFill="1" applyBorder="1" applyAlignment="1">
      <alignment horizontal="right" vertical="center"/>
    </xf>
    <xf numFmtId="164" fontId="7" fillId="0" borderId="6" xfId="4" applyNumberFormat="1" applyFont="1" applyFill="1" applyBorder="1" applyAlignment="1">
      <alignment horizontal="right" vertical="center"/>
    </xf>
    <xf numFmtId="0" fontId="5" fillId="0" borderId="0" xfId="0" applyFont="1" applyFill="1"/>
    <xf numFmtId="0" fontId="22" fillId="0" borderId="40" xfId="0" applyFont="1" applyBorder="1" applyAlignment="1">
      <alignment horizontal="center"/>
    </xf>
    <xf numFmtId="0" fontId="20" fillId="0" borderId="47" xfId="0" applyFont="1" applyBorder="1"/>
    <xf numFmtId="0" fontId="20" fillId="0" borderId="36" xfId="0" applyFont="1" applyBorder="1"/>
    <xf numFmtId="0" fontId="20" fillId="0" borderId="39" xfId="0" applyFont="1" applyBorder="1"/>
    <xf numFmtId="0" fontId="20" fillId="0" borderId="35" xfId="0" applyFont="1" applyBorder="1" applyAlignment="1">
      <alignment horizontal="right"/>
    </xf>
    <xf numFmtId="0" fontId="20" fillId="0" borderId="28" xfId="0" applyFont="1" applyBorder="1" applyAlignment="1">
      <alignment horizontal="right"/>
    </xf>
    <xf numFmtId="0" fontId="22" fillId="0" borderId="28" xfId="0" applyFont="1" applyBorder="1" applyAlignment="1">
      <alignment horizontal="right"/>
    </xf>
    <xf numFmtId="0" fontId="20" fillId="0" borderId="30" xfId="0" applyFont="1" applyBorder="1" applyAlignment="1">
      <alignment horizontal="right"/>
    </xf>
    <xf numFmtId="9" fontId="20" fillId="0" borderId="36" xfId="7" applyFont="1" applyBorder="1" applyAlignment="1">
      <alignment vertical="center"/>
    </xf>
    <xf numFmtId="0" fontId="22" fillId="0" borderId="53" xfId="0" applyFont="1" applyBorder="1"/>
    <xf numFmtId="0" fontId="20" fillId="0" borderId="48" xfId="0" applyFont="1" applyBorder="1"/>
    <xf numFmtId="43" fontId="20" fillId="0" borderId="54" xfId="1" applyNumberFormat="1" applyFont="1" applyBorder="1"/>
    <xf numFmtId="0" fontId="20" fillId="0" borderId="55" xfId="0" applyFont="1" applyBorder="1"/>
    <xf numFmtId="43" fontId="20" fillId="0" borderId="56" xfId="1" applyNumberFormat="1" applyFont="1" applyBorder="1"/>
    <xf numFmtId="0" fontId="20" fillId="0" borderId="57" xfId="0" applyFont="1" applyBorder="1"/>
    <xf numFmtId="0" fontId="20" fillId="0" borderId="58" xfId="0" applyFont="1" applyBorder="1"/>
    <xf numFmtId="0" fontId="20" fillId="0" borderId="59" xfId="0" applyFont="1" applyBorder="1"/>
    <xf numFmtId="164" fontId="20" fillId="0" borderId="60" xfId="1" applyFont="1" applyBorder="1"/>
    <xf numFmtId="0" fontId="20" fillId="0" borderId="61" xfId="0" applyFont="1" applyBorder="1"/>
    <xf numFmtId="164" fontId="20" fillId="0" borderId="62" xfId="1" applyFont="1" applyBorder="1"/>
    <xf numFmtId="0" fontId="29" fillId="0" borderId="61" xfId="0" applyFont="1" applyBorder="1"/>
    <xf numFmtId="164" fontId="22" fillId="0" borderId="62" xfId="1" applyFont="1" applyBorder="1"/>
    <xf numFmtId="0" fontId="28" fillId="0" borderId="63" xfId="0" applyFont="1" applyBorder="1"/>
    <xf numFmtId="164" fontId="20" fillId="0" borderId="64" xfId="1" applyFont="1" applyBorder="1"/>
    <xf numFmtId="0" fontId="28" fillId="0" borderId="42" xfId="0" applyFont="1" applyBorder="1"/>
    <xf numFmtId="0" fontId="22" fillId="0" borderId="43" xfId="0" applyFont="1" applyBorder="1" applyAlignment="1">
      <alignment horizontal="right"/>
    </xf>
    <xf numFmtId="164" fontId="22" fillId="0" borderId="44" xfId="1" applyFont="1" applyBorder="1"/>
    <xf numFmtId="0" fontId="29" fillId="0" borderId="52" xfId="0" applyFont="1" applyBorder="1"/>
    <xf numFmtId="0" fontId="32" fillId="0" borderId="36" xfId="0" applyFont="1" applyBorder="1" applyAlignment="1">
      <alignment vertical="center" wrapText="1"/>
    </xf>
    <xf numFmtId="0" fontId="31" fillId="0" borderId="3" xfId="4" applyFont="1" applyFill="1" applyBorder="1" applyAlignment="1">
      <alignment horizontal="left" wrapText="1" indent="1"/>
    </xf>
    <xf numFmtId="1" fontId="5" fillId="0" borderId="9" xfId="4" applyNumberFormat="1" applyFont="1" applyFill="1" applyBorder="1" applyAlignment="1">
      <alignment horizontal="left" vertical="center"/>
    </xf>
    <xf numFmtId="0" fontId="5" fillId="0" borderId="65" xfId="4" applyFont="1" applyFill="1" applyBorder="1" applyAlignment="1">
      <alignment horizontal="center" vertical="center"/>
    </xf>
    <xf numFmtId="0" fontId="7" fillId="0" borderId="41" xfId="4" applyFont="1" applyFill="1" applyBorder="1" applyAlignment="1">
      <alignment horizontal="right" wrapText="1" indent="1"/>
    </xf>
    <xf numFmtId="1" fontId="5" fillId="2" borderId="2" xfId="4" applyNumberFormat="1" applyFont="1" applyFill="1" applyBorder="1" applyAlignment="1">
      <alignment horizontal="left" vertical="center"/>
    </xf>
    <xf numFmtId="0" fontId="7" fillId="2" borderId="3" xfId="4" applyFont="1" applyFill="1" applyBorder="1" applyAlignment="1">
      <alignment horizontal="left" wrapText="1" indent="1"/>
    </xf>
    <xf numFmtId="0" fontId="5" fillId="2" borderId="2" xfId="4" applyFont="1" applyFill="1" applyBorder="1" applyAlignment="1">
      <alignment horizontal="center" vertical="center"/>
    </xf>
    <xf numFmtId="0" fontId="5" fillId="2" borderId="2" xfId="4" applyFont="1" applyFill="1" applyBorder="1" applyAlignment="1">
      <alignment horizontal="center"/>
    </xf>
    <xf numFmtId="164" fontId="5" fillId="2" borderId="19" xfId="4" applyNumberFormat="1" applyFont="1" applyFill="1" applyBorder="1" applyAlignment="1">
      <alignment horizontal="right" vertical="center"/>
    </xf>
    <xf numFmtId="164" fontId="7" fillId="2" borderId="2" xfId="4" applyNumberFormat="1" applyFont="1" applyFill="1" applyBorder="1" applyAlignment="1">
      <alignment horizontal="right" vertical="center"/>
    </xf>
    <xf numFmtId="0" fontId="5" fillId="2" borderId="3" xfId="4" applyFont="1" applyFill="1" applyBorder="1" applyAlignment="1">
      <alignment horizontal="left" wrapText="1" indent="1"/>
    </xf>
    <xf numFmtId="0" fontId="7" fillId="2" borderId="0" xfId="4" applyFont="1" applyFill="1" applyBorder="1" applyAlignment="1">
      <alignment horizontal="left" wrapText="1" indent="1"/>
    </xf>
    <xf numFmtId="0" fontId="5" fillId="2" borderId="0" xfId="4" applyFont="1" applyFill="1" applyBorder="1" applyAlignment="1">
      <alignment horizontal="left" wrapText="1" indent="1"/>
    </xf>
    <xf numFmtId="1" fontId="7" fillId="2" borderId="2" xfId="4" applyNumberFormat="1" applyFont="1" applyFill="1" applyBorder="1" applyAlignment="1">
      <alignment horizontal="left" vertical="center"/>
    </xf>
    <xf numFmtId="164" fontId="5" fillId="2" borderId="19" xfId="4" applyNumberFormat="1" applyFont="1" applyFill="1" applyBorder="1" applyAlignment="1">
      <alignment horizontal="left" vertical="center"/>
    </xf>
    <xf numFmtId="0" fontId="5" fillId="2" borderId="2" xfId="4" applyFont="1" applyFill="1" applyBorder="1" applyAlignment="1">
      <alignment horizontal="left"/>
    </xf>
    <xf numFmtId="0" fontId="5" fillId="2" borderId="20" xfId="4" applyFont="1" applyFill="1" applyBorder="1" applyAlignment="1">
      <alignment horizontal="center" vertical="center"/>
    </xf>
    <xf numFmtId="164" fontId="5" fillId="2" borderId="21" xfId="4" applyNumberFormat="1" applyFont="1" applyFill="1" applyBorder="1" applyAlignment="1">
      <alignment horizontal="right" vertical="center"/>
    </xf>
    <xf numFmtId="0" fontId="5" fillId="2" borderId="20" xfId="4" applyFont="1" applyFill="1" applyBorder="1" applyAlignment="1">
      <alignment horizontal="center"/>
    </xf>
    <xf numFmtId="1" fontId="5" fillId="2" borderId="20" xfId="4" applyNumberFormat="1" applyFont="1" applyFill="1" applyBorder="1" applyAlignment="1">
      <alignment horizontal="left" vertical="center"/>
    </xf>
    <xf numFmtId="0" fontId="16" fillId="2" borderId="0" xfId="0" applyFont="1" applyFill="1" applyBorder="1"/>
    <xf numFmtId="0" fontId="16" fillId="2" borderId="0" xfId="0" applyFont="1" applyFill="1" applyBorder="1" applyAlignment="1">
      <alignment wrapText="1"/>
    </xf>
    <xf numFmtId="0" fontId="33" fillId="0" borderId="0" xfId="0" applyFont="1" applyFill="1" applyAlignment="1">
      <alignment wrapText="1"/>
    </xf>
    <xf numFmtId="0" fontId="5" fillId="0" borderId="3" xfId="4" applyFont="1" applyFill="1" applyBorder="1" applyAlignment="1">
      <alignment horizontal="left" vertical="center" wrapText="1"/>
    </xf>
    <xf numFmtId="4" fontId="0" fillId="0" borderId="0" xfId="0" applyNumberFormat="1"/>
    <xf numFmtId="4" fontId="7" fillId="0" borderId="27" xfId="4" applyNumberFormat="1" applyFont="1" applyFill="1" applyBorder="1" applyAlignment="1">
      <alignment horizontal="right" wrapText="1" indent="1"/>
    </xf>
    <xf numFmtId="43" fontId="0" fillId="0" borderId="0" xfId="0" applyNumberFormat="1"/>
    <xf numFmtId="0" fontId="35" fillId="0" borderId="67" xfId="0" applyFont="1" applyBorder="1" applyAlignment="1">
      <alignment horizontal="center" vertical="center" wrapText="1"/>
    </xf>
    <xf numFmtId="0" fontId="35" fillId="0" borderId="68" xfId="0" applyFont="1" applyBorder="1" applyAlignment="1">
      <alignment horizontal="left" vertical="center" wrapText="1"/>
    </xf>
    <xf numFmtId="0" fontId="35" fillId="0" borderId="68" xfId="0" applyFont="1" applyBorder="1" applyAlignment="1">
      <alignment horizontal="center" vertical="center" wrapText="1"/>
    </xf>
    <xf numFmtId="165" fontId="35" fillId="0" borderId="68" xfId="1" applyNumberFormat="1" applyFont="1" applyBorder="1" applyAlignment="1">
      <alignment horizontal="center" vertical="center" wrapText="1"/>
    </xf>
    <xf numFmtId="164" fontId="35" fillId="0" borderId="69" xfId="1" applyFont="1" applyBorder="1" applyAlignment="1">
      <alignment horizontal="right" vertical="center" wrapText="1"/>
    </xf>
    <xf numFmtId="0" fontId="35" fillId="0" borderId="35" xfId="0" applyFont="1" applyBorder="1" applyAlignment="1">
      <alignment horizontal="center" vertical="center" wrapText="1"/>
    </xf>
    <xf numFmtId="0" fontId="35" fillId="0" borderId="35" xfId="0" applyFont="1" applyBorder="1" applyAlignment="1">
      <alignment horizontal="left" vertical="center" wrapText="1"/>
    </xf>
    <xf numFmtId="165" fontId="35" fillId="0" borderId="35" xfId="1" applyNumberFormat="1" applyFont="1" applyBorder="1" applyAlignment="1">
      <alignment horizontal="center" vertical="center" wrapText="1"/>
    </xf>
    <xf numFmtId="164" fontId="35" fillId="0" borderId="35" xfId="1" applyFont="1" applyBorder="1" applyAlignment="1">
      <alignment horizontal="right" vertical="center" wrapText="1"/>
    </xf>
    <xf numFmtId="2" fontId="16" fillId="0" borderId="28" xfId="0" applyNumberFormat="1" applyFont="1" applyBorder="1" applyAlignment="1">
      <alignment horizontal="center" vertical="center" shrinkToFit="1"/>
    </xf>
    <xf numFmtId="0" fontId="6" fillId="0" borderId="28" xfId="0" applyFont="1" applyBorder="1" applyAlignment="1">
      <alignment horizontal="left" vertical="center" wrapText="1"/>
    </xf>
    <xf numFmtId="0" fontId="36" fillId="0" borderId="28" xfId="0" applyFont="1" applyBorder="1" applyAlignment="1">
      <alignment horizontal="center" vertical="center" wrapText="1"/>
    </xf>
    <xf numFmtId="165" fontId="36" fillId="0" borderId="28" xfId="1" applyNumberFormat="1" applyFont="1" applyFill="1" applyBorder="1" applyAlignment="1">
      <alignment horizontal="center" vertical="center" wrapText="1"/>
    </xf>
    <xf numFmtId="164" fontId="36" fillId="0" borderId="28" xfId="1" applyFont="1" applyBorder="1" applyAlignment="1">
      <alignment horizontal="right" vertical="center" wrapText="1"/>
    </xf>
    <xf numFmtId="0" fontId="10" fillId="0" borderId="28" xfId="0" applyFont="1" applyBorder="1" applyAlignment="1">
      <alignment horizontal="center" vertical="center" wrapText="1"/>
    </xf>
    <xf numFmtId="0" fontId="10" fillId="0" borderId="70" xfId="8" applyFont="1" applyBorder="1" applyAlignment="1">
      <alignment horizontal="left" vertical="center" wrapText="1"/>
    </xf>
    <xf numFmtId="166" fontId="36" fillId="0" borderId="28" xfId="0" applyNumberFormat="1" applyFont="1" applyBorder="1" applyAlignment="1">
      <alignment horizontal="center" vertical="center" shrinkToFit="1"/>
    </xf>
    <xf numFmtId="0" fontId="36" fillId="0" borderId="28" xfId="0" applyFont="1" applyBorder="1" applyAlignment="1">
      <alignment horizontal="left" vertical="center" wrapText="1"/>
    </xf>
    <xf numFmtId="0" fontId="16" fillId="0" borderId="28" xfId="0" applyFont="1" applyBorder="1" applyAlignment="1">
      <alignment horizontal="left" vertical="center" wrapText="1"/>
    </xf>
    <xf numFmtId="0" fontId="31" fillId="0" borderId="28" xfId="4" applyFont="1" applyBorder="1" applyAlignment="1">
      <alignment horizontal="left" vertical="center" wrapText="1"/>
    </xf>
    <xf numFmtId="164" fontId="10" fillId="0" borderId="28" xfId="1" applyFont="1" applyBorder="1" applyAlignment="1">
      <alignment horizontal="right" vertical="center"/>
    </xf>
    <xf numFmtId="0" fontId="13" fillId="0" borderId="28" xfId="0" applyFont="1" applyBorder="1" applyAlignment="1">
      <alignment horizontal="center" vertical="center" wrapText="1"/>
    </xf>
    <xf numFmtId="0" fontId="10" fillId="0" borderId="28" xfId="0" applyFont="1" applyBorder="1" applyAlignment="1">
      <alignment horizontal="left" vertical="center" wrapText="1"/>
    </xf>
    <xf numFmtId="0" fontId="34" fillId="0" borderId="28" xfId="0" applyFont="1" applyBorder="1" applyAlignment="1">
      <alignment vertical="center" wrapText="1"/>
    </xf>
    <xf numFmtId="0" fontId="34" fillId="0" borderId="28" xfId="0" applyFont="1" applyBorder="1" applyAlignment="1">
      <alignment horizontal="center" vertical="center" wrapText="1"/>
    </xf>
    <xf numFmtId="165" fontId="34" fillId="0" borderId="28" xfId="1" applyNumberFormat="1" applyFont="1" applyBorder="1" applyAlignment="1">
      <alignment horizontal="center" vertical="center" wrapText="1"/>
    </xf>
    <xf numFmtId="164" fontId="34" fillId="0" borderId="28" xfId="1" applyFont="1" applyBorder="1" applyAlignment="1">
      <alignment horizontal="right" vertical="center" wrapText="1"/>
    </xf>
    <xf numFmtId="0" fontId="10" fillId="0" borderId="28" xfId="0" applyFont="1" applyBorder="1" applyAlignment="1">
      <alignment horizontal="center" vertical="center"/>
    </xf>
    <xf numFmtId="1" fontId="10" fillId="0" borderId="28" xfId="0" applyNumberFormat="1" applyFont="1" applyBorder="1" applyAlignment="1">
      <alignment horizontal="center" vertical="center"/>
    </xf>
    <xf numFmtId="165" fontId="10" fillId="0" borderId="28" xfId="1" applyNumberFormat="1" applyFont="1" applyFill="1" applyBorder="1" applyAlignment="1" applyProtection="1">
      <alignment horizontal="center" vertical="center"/>
      <protection locked="0"/>
    </xf>
    <xf numFmtId="164" fontId="0" fillId="0" borderId="0" xfId="0" applyNumberFormat="1"/>
    <xf numFmtId="0" fontId="13" fillId="0" borderId="0" xfId="0" applyFont="1" applyAlignment="1">
      <alignment horizontal="center" vertical="center"/>
    </xf>
    <xf numFmtId="0" fontId="13" fillId="0" borderId="28" xfId="0" applyFont="1" applyBorder="1" applyAlignment="1">
      <alignment horizontal="left" vertical="center" wrapText="1"/>
    </xf>
    <xf numFmtId="165" fontId="13" fillId="0" borderId="28" xfId="1" applyNumberFormat="1" applyFont="1" applyBorder="1" applyAlignment="1">
      <alignment horizontal="center" vertical="center" wrapText="1"/>
    </xf>
    <xf numFmtId="0" fontId="10" fillId="0" borderId="28" xfId="0" applyFont="1" applyBorder="1" applyAlignment="1">
      <alignment vertical="center" wrapText="1"/>
    </xf>
    <xf numFmtId="0" fontId="35" fillId="0" borderId="28" xfId="0" applyFont="1" applyBorder="1" applyAlignment="1">
      <alignment horizontal="center" vertical="center" wrapText="1"/>
    </xf>
    <xf numFmtId="0" fontId="34" fillId="0" borderId="28" xfId="0" applyFont="1" applyBorder="1" applyAlignment="1">
      <alignment horizontal="left" vertical="center" wrapText="1"/>
    </xf>
    <xf numFmtId="0" fontId="35" fillId="0" borderId="28" xfId="0" applyFont="1" applyBorder="1" applyAlignment="1">
      <alignment vertical="center" wrapText="1"/>
    </xf>
    <xf numFmtId="0" fontId="37" fillId="0" borderId="28" xfId="0" applyFont="1" applyBorder="1" applyAlignment="1">
      <alignment horizontal="left" vertical="center" wrapText="1"/>
    </xf>
    <xf numFmtId="0" fontId="13" fillId="0" borderId="28" xfId="0" applyFont="1" applyBorder="1" applyAlignment="1">
      <alignment vertical="center" wrapText="1"/>
    </xf>
    <xf numFmtId="0" fontId="13" fillId="0" borderId="28" xfId="0" applyFont="1" applyBorder="1" applyAlignment="1">
      <alignment horizontal="center" vertical="center"/>
    </xf>
    <xf numFmtId="2" fontId="13" fillId="0" borderId="28" xfId="0" applyNumberFormat="1" applyFont="1" applyBorder="1" applyAlignment="1">
      <alignment horizontal="center" vertical="center" wrapText="1"/>
    </xf>
    <xf numFmtId="165" fontId="35" fillId="0" borderId="28" xfId="1" applyNumberFormat="1" applyFont="1" applyBorder="1" applyAlignment="1">
      <alignment horizontal="center" vertical="center" wrapText="1"/>
    </xf>
    <xf numFmtId="2" fontId="36" fillId="0" borderId="28" xfId="0" applyNumberFormat="1" applyFont="1" applyBorder="1" applyAlignment="1">
      <alignment horizontal="center" vertical="center" shrinkToFit="1"/>
    </xf>
    <xf numFmtId="0" fontId="13" fillId="0" borderId="0" xfId="0" applyFont="1" applyAlignment="1">
      <alignment vertical="center"/>
    </xf>
    <xf numFmtId="0" fontId="34" fillId="0" borderId="28" xfId="0" applyFont="1" applyBorder="1" applyAlignment="1">
      <alignment vertical="center"/>
    </xf>
    <xf numFmtId="0" fontId="34" fillId="0" borderId="28" xfId="0" applyFont="1" applyBorder="1" applyAlignment="1">
      <alignment horizontal="center" vertical="center"/>
    </xf>
    <xf numFmtId="165" fontId="34" fillId="0" borderId="28" xfId="1" applyNumberFormat="1" applyFont="1" applyBorder="1" applyAlignment="1">
      <alignment horizontal="center" vertical="center"/>
    </xf>
    <xf numFmtId="0" fontId="16" fillId="0" borderId="28" xfId="0" applyFont="1" applyBorder="1" applyAlignment="1">
      <alignment horizontal="center" vertical="center" wrapText="1"/>
    </xf>
    <xf numFmtId="165" fontId="16" fillId="0" borderId="28" xfId="1" applyNumberFormat="1" applyFont="1" applyFill="1" applyBorder="1" applyAlignment="1">
      <alignment horizontal="center" vertical="center" wrapText="1"/>
    </xf>
    <xf numFmtId="0" fontId="13" fillId="0" borderId="0" xfId="0" applyFont="1" applyAlignment="1">
      <alignment horizontal="center" vertical="center" wrapText="1"/>
    </xf>
    <xf numFmtId="164" fontId="6" fillId="0" borderId="28" xfId="1" applyFont="1" applyBorder="1" applyAlignment="1">
      <alignment horizontal="right" vertical="center" wrapText="1"/>
    </xf>
    <xf numFmtId="164" fontId="0" fillId="0" borderId="0" xfId="1" applyFont="1"/>
    <xf numFmtId="0" fontId="9" fillId="0" borderId="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8" xfId="0" applyFont="1" applyBorder="1" applyAlignment="1">
      <alignment horizontal="center" vertical="center" wrapText="1"/>
    </xf>
    <xf numFmtId="0" fontId="38" fillId="0" borderId="0" xfId="0" applyFont="1" applyAlignment="1">
      <alignment horizontal="center"/>
    </xf>
    <xf numFmtId="166" fontId="9" fillId="0" borderId="61" xfId="0" applyNumberFormat="1" applyFont="1" applyBorder="1" applyAlignment="1">
      <alignment horizontal="center" vertical="center" wrapText="1"/>
    </xf>
    <xf numFmtId="0" fontId="9" fillId="0" borderId="28" xfId="0" applyFont="1" applyBorder="1" applyAlignment="1">
      <alignment vertical="center" wrapText="1"/>
    </xf>
    <xf numFmtId="0" fontId="9" fillId="0" borderId="62" xfId="0" applyFont="1" applyBorder="1" applyAlignment="1">
      <alignment vertical="center" wrapText="1"/>
    </xf>
    <xf numFmtId="0" fontId="38" fillId="0" borderId="0" xfId="0" applyFont="1"/>
    <xf numFmtId="166" fontId="14" fillId="0" borderId="61" xfId="0" applyNumberFormat="1" applyFont="1" applyBorder="1" applyAlignment="1">
      <alignment horizontal="center" vertical="center" wrapText="1"/>
    </xf>
    <xf numFmtId="0" fontId="14" fillId="0" borderId="28" xfId="0" applyFont="1" applyBorder="1" applyAlignment="1">
      <alignment vertical="center" wrapText="1"/>
    </xf>
    <xf numFmtId="164" fontId="14" fillId="0" borderId="62" xfId="1" applyFont="1" applyBorder="1" applyAlignment="1">
      <alignment vertical="center" wrapText="1"/>
    </xf>
    <xf numFmtId="0" fontId="39" fillId="0" borderId="28" xfId="0" applyFont="1" applyBorder="1" applyAlignment="1">
      <alignment vertical="center" wrapText="1"/>
    </xf>
    <xf numFmtId="43" fontId="14" fillId="0" borderId="28" xfId="1" applyNumberFormat="1" applyFont="1" applyBorder="1" applyAlignment="1">
      <alignment vertical="center" wrapText="1"/>
    </xf>
    <xf numFmtId="43" fontId="14" fillId="0" borderId="28" xfId="0" applyNumberFormat="1" applyFont="1" applyBorder="1" applyAlignment="1">
      <alignment vertical="center" wrapText="1"/>
    </xf>
    <xf numFmtId="0" fontId="14" fillId="0" borderId="66" xfId="0" applyFont="1" applyBorder="1" applyAlignment="1">
      <alignment vertical="center" wrapText="1"/>
    </xf>
    <xf numFmtId="43" fontId="14" fillId="0" borderId="66" xfId="1" applyNumberFormat="1" applyFont="1" applyBorder="1" applyAlignment="1">
      <alignment vertical="center" wrapText="1"/>
    </xf>
    <xf numFmtId="0" fontId="38" fillId="0" borderId="0" xfId="0" applyFont="1" applyAlignment="1">
      <alignment wrapText="1"/>
    </xf>
    <xf numFmtId="0" fontId="20" fillId="0" borderId="75" xfId="0" applyFont="1" applyBorder="1"/>
    <xf numFmtId="0" fontId="20" fillId="0" borderId="75" xfId="0" applyFont="1" applyBorder="1" applyAlignment="1">
      <alignment wrapText="1"/>
    </xf>
    <xf numFmtId="12" fontId="14" fillId="0" borderId="28" xfId="1" applyNumberFormat="1" applyFont="1" applyBorder="1" applyAlignment="1">
      <alignment vertical="center" wrapText="1"/>
    </xf>
    <xf numFmtId="166" fontId="14" fillId="0" borderId="61" xfId="0" applyNumberFormat="1" applyFont="1" applyFill="1" applyBorder="1" applyAlignment="1">
      <alignment horizontal="center" vertical="center" wrapText="1"/>
    </xf>
    <xf numFmtId="0" fontId="14" fillId="0" borderId="28" xfId="0" applyFont="1" applyFill="1" applyBorder="1" applyAlignment="1">
      <alignment vertical="center" wrapText="1"/>
    </xf>
    <xf numFmtId="43" fontId="14" fillId="0" borderId="28" xfId="1" applyNumberFormat="1" applyFont="1" applyFill="1" applyBorder="1" applyAlignment="1">
      <alignment vertical="center" wrapText="1"/>
    </xf>
    <xf numFmtId="164" fontId="14" fillId="0" borderId="62" xfId="1" applyFont="1" applyFill="1" applyBorder="1" applyAlignment="1">
      <alignment vertical="center" wrapText="1"/>
    </xf>
    <xf numFmtId="0" fontId="38" fillId="0" borderId="0" xfId="0" applyFont="1" applyFill="1"/>
    <xf numFmtId="43" fontId="14" fillId="0" borderId="28" xfId="0" applyNumberFormat="1" applyFont="1" applyFill="1" applyBorder="1" applyAlignment="1">
      <alignment vertical="center" wrapText="1"/>
    </xf>
    <xf numFmtId="166" fontId="9" fillId="0" borderId="61" xfId="0" applyNumberFormat="1" applyFont="1" applyFill="1" applyBorder="1" applyAlignment="1">
      <alignment horizontal="center" vertical="center" wrapText="1"/>
    </xf>
    <xf numFmtId="0" fontId="39" fillId="0" borderId="28" xfId="0" applyFont="1" applyFill="1" applyBorder="1" applyAlignment="1">
      <alignment vertical="center" wrapText="1"/>
    </xf>
    <xf numFmtId="166" fontId="14" fillId="0" borderId="74" xfId="0" applyNumberFormat="1" applyFont="1" applyFill="1" applyBorder="1" applyAlignment="1">
      <alignment horizontal="center" vertical="center" wrapText="1"/>
    </xf>
    <xf numFmtId="0" fontId="14" fillId="0" borderId="66" xfId="0" applyFont="1" applyFill="1" applyBorder="1" applyAlignment="1">
      <alignment vertical="center" wrapText="1"/>
    </xf>
    <xf numFmtId="43" fontId="14" fillId="0" borderId="66" xfId="1" applyNumberFormat="1" applyFont="1" applyFill="1" applyBorder="1" applyAlignment="1">
      <alignment vertical="center" wrapText="1"/>
    </xf>
    <xf numFmtId="165" fontId="34" fillId="0" borderId="28" xfId="1" applyNumberFormat="1" applyFont="1" applyFill="1" applyBorder="1" applyAlignment="1">
      <alignment horizontal="center" vertical="center" wrapText="1"/>
    </xf>
    <xf numFmtId="165" fontId="13" fillId="0" borderId="28" xfId="1" applyNumberFormat="1" applyFont="1" applyFill="1" applyBorder="1" applyAlignment="1">
      <alignment horizontal="center" vertical="center"/>
    </xf>
    <xf numFmtId="165" fontId="13" fillId="0" borderId="28" xfId="1" applyNumberFormat="1" applyFont="1" applyFill="1" applyBorder="1" applyAlignment="1">
      <alignment horizontal="center" vertical="center" wrapText="1"/>
    </xf>
    <xf numFmtId="43" fontId="20" fillId="0" borderId="56" xfId="1" applyNumberFormat="1" applyFont="1" applyBorder="1" applyAlignment="1">
      <alignment vertical="center"/>
    </xf>
    <xf numFmtId="0" fontId="10" fillId="0" borderId="0" xfId="0" applyFont="1" applyFill="1" applyAlignment="1">
      <alignment vertical="center"/>
    </xf>
    <xf numFmtId="0" fontId="6" fillId="0" borderId="1" xfId="0" applyFont="1" applyFill="1" applyBorder="1" applyAlignment="1">
      <alignment horizontal="center" vertical="center" wrapText="1"/>
    </xf>
    <xf numFmtId="0" fontId="27" fillId="0" borderId="3" xfId="4" applyFont="1" applyFill="1" applyBorder="1" applyAlignment="1">
      <alignment horizontal="left" wrapText="1" indent="1"/>
    </xf>
    <xf numFmtId="0" fontId="11" fillId="0" borderId="3" xfId="4" applyFont="1" applyFill="1" applyBorder="1" applyAlignment="1">
      <alignment horizontal="left" vertical="center" wrapText="1"/>
    </xf>
    <xf numFmtId="0" fontId="7" fillId="0" borderId="0" xfId="4" applyFont="1" applyFill="1" applyBorder="1" applyAlignment="1">
      <alignment horizontal="right" vertical="center"/>
    </xf>
    <xf numFmtId="0" fontId="10" fillId="0" borderId="0" xfId="0" applyFont="1" applyFill="1" applyAlignment="1">
      <alignment horizontal="left" wrapText="1"/>
    </xf>
    <xf numFmtId="0" fontId="6" fillId="0" borderId="4" xfId="0" applyFont="1" applyFill="1" applyBorder="1" applyAlignment="1">
      <alignment horizontal="center" vertical="center" wrapText="1"/>
    </xf>
    <xf numFmtId="164" fontId="6" fillId="0" borderId="17" xfId="1" applyNumberFormat="1" applyFont="1" applyFill="1" applyBorder="1" applyAlignment="1">
      <alignment horizontal="center" vertical="center" wrapText="1"/>
    </xf>
    <xf numFmtId="164" fontId="6" fillId="0" borderId="18" xfId="1" applyFont="1" applyFill="1" applyBorder="1" applyAlignment="1">
      <alignment horizontal="center" vertical="center" wrapText="1"/>
    </xf>
    <xf numFmtId="0" fontId="7" fillId="0" borderId="0" xfId="4" applyFont="1" applyFill="1" applyBorder="1" applyAlignment="1">
      <alignment horizontal="left" wrapText="1"/>
    </xf>
    <xf numFmtId="1" fontId="5" fillId="0" borderId="0" xfId="4" applyNumberFormat="1" applyFont="1" applyFill="1" applyBorder="1" applyAlignment="1">
      <alignment horizontal="center" vertical="center"/>
    </xf>
    <xf numFmtId="4" fontId="5" fillId="0" borderId="0" xfId="4" applyNumberFormat="1" applyFont="1" applyFill="1" applyBorder="1" applyAlignment="1">
      <alignment horizontal="right"/>
    </xf>
    <xf numFmtId="164" fontId="5" fillId="0" borderId="0" xfId="4" applyNumberFormat="1" applyFont="1" applyFill="1" applyBorder="1" applyAlignment="1">
      <alignment horizontal="right" vertical="center"/>
    </xf>
    <xf numFmtId="3" fontId="7" fillId="0" borderId="0" xfId="4" applyNumberFormat="1" applyFont="1" applyFill="1" applyBorder="1" applyAlignment="1">
      <alignment horizontal="right" wrapText="1" indent="1"/>
    </xf>
    <xf numFmtId="0" fontId="19" fillId="0" borderId="0" xfId="0" applyFont="1" applyFill="1" applyAlignment="1">
      <alignment horizontal="left"/>
    </xf>
    <xf numFmtId="0" fontId="5" fillId="0" borderId="0" xfId="0" applyFont="1" applyFill="1" applyAlignment="1">
      <alignment horizontal="center"/>
    </xf>
    <xf numFmtId="164" fontId="5" fillId="0" borderId="0" xfId="0" applyNumberFormat="1" applyFont="1" applyFill="1"/>
    <xf numFmtId="0" fontId="10" fillId="0" borderId="0" xfId="0" applyFont="1" applyFill="1" applyAlignment="1">
      <alignment horizontal="left" vertical="center"/>
    </xf>
    <xf numFmtId="164" fontId="10" fillId="0" borderId="0" xfId="1" applyNumberFormat="1" applyFont="1" applyFill="1" applyAlignment="1">
      <alignment vertical="center"/>
    </xf>
    <xf numFmtId="164" fontId="6" fillId="0" borderId="0" xfId="1" applyFont="1" applyFill="1"/>
    <xf numFmtId="0" fontId="14" fillId="0" borderId="28" xfId="0" applyFont="1" applyBorder="1" applyAlignment="1">
      <alignment horizontal="center" vertical="center" wrapText="1"/>
    </xf>
    <xf numFmtId="0" fontId="40" fillId="0" borderId="28" xfId="0" applyFont="1" applyBorder="1" applyAlignment="1">
      <alignment vertical="center" wrapText="1"/>
    </xf>
    <xf numFmtId="0" fontId="22" fillId="0" borderId="30" xfId="0" applyFont="1" applyBorder="1" applyAlignment="1">
      <alignment horizontal="right" vertical="center"/>
    </xf>
    <xf numFmtId="0" fontId="20" fillId="0" borderId="29" xfId="0" applyFont="1" applyBorder="1" applyAlignment="1">
      <alignment horizontal="right" vertical="center"/>
    </xf>
    <xf numFmtId="0" fontId="36" fillId="0" borderId="28" xfId="0" applyFont="1" applyBorder="1" applyAlignment="1">
      <alignment horizontal="right" vertical="center" wrapText="1"/>
    </xf>
    <xf numFmtId="166" fontId="20" fillId="0" borderId="30" xfId="0" applyNumberFormat="1" applyFont="1" applyBorder="1" applyAlignment="1">
      <alignment horizontal="right" vertical="center"/>
    </xf>
    <xf numFmtId="0" fontId="0" fillId="0" borderId="0" xfId="0" applyAlignment="1">
      <alignment horizontal="right"/>
    </xf>
    <xf numFmtId="166" fontId="9" fillId="0" borderId="74" xfId="0" applyNumberFormat="1" applyFont="1" applyFill="1" applyBorder="1" applyAlignment="1">
      <alignment horizontal="center" vertical="center" wrapText="1"/>
    </xf>
    <xf numFmtId="164" fontId="14" fillId="0" borderId="78" xfId="1" applyFont="1" applyFill="1" applyBorder="1" applyAlignment="1">
      <alignment vertical="center" wrapText="1"/>
    </xf>
    <xf numFmtId="0" fontId="9" fillId="0" borderId="67" xfId="0" applyFont="1" applyBorder="1" applyAlignment="1">
      <alignment horizontal="center" vertical="center" wrapText="1"/>
    </xf>
    <xf numFmtId="43" fontId="9" fillId="0" borderId="69" xfId="0" applyNumberFormat="1" applyFont="1" applyBorder="1" applyAlignment="1">
      <alignment horizontal="center" vertical="center" wrapText="1"/>
    </xf>
    <xf numFmtId="0" fontId="21" fillId="0" borderId="49"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51" xfId="0" applyFont="1" applyBorder="1" applyAlignment="1">
      <alignment horizontal="center" vertical="center" wrapText="1"/>
    </xf>
    <xf numFmtId="0" fontId="21" fillId="0" borderId="28" xfId="0" applyFont="1" applyBorder="1" applyAlignment="1">
      <alignment horizontal="center" vertical="center" wrapText="1"/>
    </xf>
    <xf numFmtId="0" fontId="22" fillId="0" borderId="31" xfId="0" applyFont="1" applyBorder="1" applyAlignment="1">
      <alignment horizontal="left" vertical="center"/>
    </xf>
    <xf numFmtId="0" fontId="22" fillId="0" borderId="32" xfId="0" applyFont="1" applyBorder="1" applyAlignment="1">
      <alignment horizontal="left" vertical="center"/>
    </xf>
    <xf numFmtId="0" fontId="22" fillId="0" borderId="33" xfId="0" applyFont="1" applyBorder="1" applyAlignment="1">
      <alignment horizontal="left" vertical="center"/>
    </xf>
    <xf numFmtId="0" fontId="22" fillId="0" borderId="37" xfId="6" applyFont="1" applyBorder="1" applyAlignment="1">
      <alignment horizontal="left" vertical="top" wrapText="1"/>
    </xf>
    <xf numFmtId="0" fontId="22" fillId="0" borderId="38" xfId="6" applyFont="1" applyBorder="1" applyAlignment="1">
      <alignment horizontal="left" vertical="top" wrapText="1"/>
    </xf>
    <xf numFmtId="0" fontId="22" fillId="0" borderId="39" xfId="6" applyFont="1" applyBorder="1" applyAlignment="1">
      <alignment horizontal="left" vertical="top" wrapText="1"/>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164" fontId="14" fillId="0" borderId="77" xfId="1" applyFont="1" applyBorder="1" applyAlignment="1">
      <alignment horizontal="center" vertical="center" wrapText="1"/>
    </xf>
    <xf numFmtId="164" fontId="14" fillId="0" borderId="78" xfId="1" applyFont="1" applyBorder="1" applyAlignment="1">
      <alignment horizontal="center" vertical="center" wrapText="1"/>
    </xf>
    <xf numFmtId="164" fontId="14" fillId="0" borderId="60" xfId="1" applyFont="1" applyBorder="1" applyAlignment="1">
      <alignment horizontal="center" vertical="center" wrapText="1"/>
    </xf>
    <xf numFmtId="0" fontId="10" fillId="0" borderId="79"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80" xfId="0" applyFont="1" applyBorder="1" applyAlignment="1">
      <alignment horizontal="center" vertical="center" wrapText="1"/>
    </xf>
    <xf numFmtId="0" fontId="9" fillId="0" borderId="81" xfId="0" applyFont="1" applyBorder="1" applyAlignment="1">
      <alignment horizontal="right" vertical="center" wrapText="1"/>
    </xf>
    <xf numFmtId="0" fontId="9" fillId="0" borderId="16" xfId="0" applyFont="1" applyBorder="1" applyAlignment="1">
      <alignment horizontal="right" vertical="center" wrapText="1"/>
    </xf>
    <xf numFmtId="0" fontId="9" fillId="0" borderId="82" xfId="0" applyFont="1" applyBorder="1" applyAlignment="1">
      <alignment horizontal="right" vertical="center" wrapText="1"/>
    </xf>
    <xf numFmtId="0" fontId="14" fillId="0" borderId="66" xfId="0" applyFont="1" applyBorder="1" applyAlignment="1">
      <alignment horizontal="center" vertical="center" wrapText="1"/>
    </xf>
    <xf numFmtId="0" fontId="14" fillId="0" borderId="76" xfId="0" applyFont="1" applyBorder="1" applyAlignment="1">
      <alignment horizontal="center" vertical="center" wrapText="1"/>
    </xf>
    <xf numFmtId="0" fontId="34" fillId="0" borderId="66" xfId="0" applyFont="1" applyBorder="1" applyAlignment="1">
      <alignment horizontal="center" vertical="center" wrapText="1"/>
    </xf>
    <xf numFmtId="0" fontId="34" fillId="0" borderId="13" xfId="0" applyFont="1" applyBorder="1" applyAlignment="1">
      <alignment horizontal="center" vertical="center" wrapText="1"/>
    </xf>
    <xf numFmtId="0" fontId="22" fillId="0" borderId="71" xfId="0" applyFont="1" applyBorder="1" applyAlignment="1">
      <alignment horizontal="right"/>
    </xf>
    <xf numFmtId="0" fontId="22" fillId="0" borderId="72" xfId="0" applyFont="1" applyBorder="1" applyAlignment="1">
      <alignment horizontal="right"/>
    </xf>
    <xf numFmtId="0" fontId="22" fillId="0" borderId="73" xfId="0" applyFont="1" applyBorder="1" applyAlignment="1">
      <alignment horizontal="right"/>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9"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cellXfs>
  <cellStyles count="9">
    <cellStyle name="Comma" xfId="1" builtinId="3"/>
    <cellStyle name="Comma 2" xfId="2"/>
    <cellStyle name="Comma 8" xfId="3"/>
    <cellStyle name="Normal" xfId="0" builtinId="0"/>
    <cellStyle name="Normal 3" xfId="8"/>
    <cellStyle name="Normal 39" xfId="6"/>
    <cellStyle name="Normal_FINAL BOQS BOMET WATER" xfId="4"/>
    <cellStyle name="Normal_FINAL BOQS BOMET WATER 2" xfId="5"/>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95250</xdr:colOff>
      <xdr:row>4</xdr:row>
      <xdr:rowOff>0</xdr:rowOff>
    </xdr:from>
    <xdr:to>
      <xdr:col>2</xdr:col>
      <xdr:colOff>171450</xdr:colOff>
      <xdr:row>4</xdr:row>
      <xdr:rowOff>247650</xdr:rowOff>
    </xdr:to>
    <xdr:sp macro="" textlink="">
      <xdr:nvSpPr>
        <xdr:cNvPr id="20477" name="Text Box 2069">
          <a:extLst>
            <a:ext uri="{FF2B5EF4-FFF2-40B4-BE49-F238E27FC236}">
              <a16:creationId xmlns:a16="http://schemas.microsoft.com/office/drawing/2014/main" id="{00000000-0008-0000-0100-0000FD4F0000}"/>
            </a:ext>
          </a:extLst>
        </xdr:cNvPr>
        <xdr:cNvSpPr txBox="1">
          <a:spLocks noChangeArrowheads="1"/>
        </xdr:cNvSpPr>
      </xdr:nvSpPr>
      <xdr:spPr bwMode="auto">
        <a:xfrm>
          <a:off x="3152775" y="676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xdr:row>
      <xdr:rowOff>95250</xdr:rowOff>
    </xdr:from>
    <xdr:to>
      <xdr:col>2</xdr:col>
      <xdr:colOff>171450</xdr:colOff>
      <xdr:row>3</xdr:row>
      <xdr:rowOff>342900</xdr:rowOff>
    </xdr:to>
    <xdr:sp macro="" textlink="">
      <xdr:nvSpPr>
        <xdr:cNvPr id="20478" name="Text Box 2070">
          <a:extLst>
            <a:ext uri="{FF2B5EF4-FFF2-40B4-BE49-F238E27FC236}">
              <a16:creationId xmlns:a16="http://schemas.microsoft.com/office/drawing/2014/main" id="{00000000-0008-0000-0100-0000FE4F0000}"/>
            </a:ext>
          </a:extLst>
        </xdr:cNvPr>
        <xdr:cNvSpPr txBox="1">
          <a:spLocks noChangeArrowheads="1"/>
        </xdr:cNvSpPr>
      </xdr:nvSpPr>
      <xdr:spPr bwMode="auto">
        <a:xfrm>
          <a:off x="3152775" y="6096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xdr:row>
      <xdr:rowOff>0</xdr:rowOff>
    </xdr:from>
    <xdr:to>
      <xdr:col>2</xdr:col>
      <xdr:colOff>171450</xdr:colOff>
      <xdr:row>4</xdr:row>
      <xdr:rowOff>247650</xdr:rowOff>
    </xdr:to>
    <xdr:sp macro="" textlink="">
      <xdr:nvSpPr>
        <xdr:cNvPr id="20479" name="Text Box 2071">
          <a:extLst>
            <a:ext uri="{FF2B5EF4-FFF2-40B4-BE49-F238E27FC236}">
              <a16:creationId xmlns:a16="http://schemas.microsoft.com/office/drawing/2014/main" id="{00000000-0008-0000-0100-0000FF4F0000}"/>
            </a:ext>
          </a:extLst>
        </xdr:cNvPr>
        <xdr:cNvSpPr txBox="1">
          <a:spLocks noChangeArrowheads="1"/>
        </xdr:cNvSpPr>
      </xdr:nvSpPr>
      <xdr:spPr bwMode="auto">
        <a:xfrm>
          <a:off x="3152775" y="676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xdr:row>
      <xdr:rowOff>314325</xdr:rowOff>
    </xdr:from>
    <xdr:to>
      <xdr:col>2</xdr:col>
      <xdr:colOff>171450</xdr:colOff>
      <xdr:row>5</xdr:row>
      <xdr:rowOff>152400</xdr:rowOff>
    </xdr:to>
    <xdr:sp macro="" textlink="">
      <xdr:nvSpPr>
        <xdr:cNvPr id="20480" name="Text Box 2072">
          <a:extLst>
            <a:ext uri="{FF2B5EF4-FFF2-40B4-BE49-F238E27FC236}">
              <a16:creationId xmlns:a16="http://schemas.microsoft.com/office/drawing/2014/main" id="{00000000-0008-0000-0100-000000500000}"/>
            </a:ext>
          </a:extLst>
        </xdr:cNvPr>
        <xdr:cNvSpPr txBox="1">
          <a:spLocks noChangeArrowheads="1"/>
        </xdr:cNvSpPr>
      </xdr:nvSpPr>
      <xdr:spPr bwMode="auto">
        <a:xfrm>
          <a:off x="3152775" y="838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6</xdr:row>
      <xdr:rowOff>9525</xdr:rowOff>
    </xdr:from>
    <xdr:to>
      <xdr:col>2</xdr:col>
      <xdr:colOff>171450</xdr:colOff>
      <xdr:row>6</xdr:row>
      <xdr:rowOff>257175</xdr:rowOff>
    </xdr:to>
    <xdr:sp macro="" textlink="">
      <xdr:nvSpPr>
        <xdr:cNvPr id="20481" name="Text Box 2073">
          <a:extLst>
            <a:ext uri="{FF2B5EF4-FFF2-40B4-BE49-F238E27FC236}">
              <a16:creationId xmlns:a16="http://schemas.microsoft.com/office/drawing/2014/main" id="{00000000-0008-0000-0100-000001500000}"/>
            </a:ext>
          </a:extLst>
        </xdr:cNvPr>
        <xdr:cNvSpPr txBox="1">
          <a:spLocks noChangeArrowheads="1"/>
        </xdr:cNvSpPr>
      </xdr:nvSpPr>
      <xdr:spPr bwMode="auto">
        <a:xfrm>
          <a:off x="3152775" y="100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6</xdr:row>
      <xdr:rowOff>323850</xdr:rowOff>
    </xdr:from>
    <xdr:to>
      <xdr:col>2</xdr:col>
      <xdr:colOff>171450</xdr:colOff>
      <xdr:row>7</xdr:row>
      <xdr:rowOff>161925</xdr:rowOff>
    </xdr:to>
    <xdr:sp macro="" textlink="">
      <xdr:nvSpPr>
        <xdr:cNvPr id="20482" name="Text Box 2074">
          <a:extLst>
            <a:ext uri="{FF2B5EF4-FFF2-40B4-BE49-F238E27FC236}">
              <a16:creationId xmlns:a16="http://schemas.microsoft.com/office/drawing/2014/main" id="{00000000-0008-0000-0100-000002500000}"/>
            </a:ext>
          </a:extLst>
        </xdr:cNvPr>
        <xdr:cNvSpPr txBox="1">
          <a:spLocks noChangeArrowheads="1"/>
        </xdr:cNvSpPr>
      </xdr:nvSpPr>
      <xdr:spPr bwMode="auto">
        <a:xfrm>
          <a:off x="3152775" y="11620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7</xdr:row>
      <xdr:rowOff>228600</xdr:rowOff>
    </xdr:from>
    <xdr:to>
      <xdr:col>2</xdr:col>
      <xdr:colOff>171450</xdr:colOff>
      <xdr:row>8</xdr:row>
      <xdr:rowOff>66675</xdr:rowOff>
    </xdr:to>
    <xdr:sp macro="" textlink="">
      <xdr:nvSpPr>
        <xdr:cNvPr id="20483" name="Text Box 2075">
          <a:extLst>
            <a:ext uri="{FF2B5EF4-FFF2-40B4-BE49-F238E27FC236}">
              <a16:creationId xmlns:a16="http://schemas.microsoft.com/office/drawing/2014/main" id="{00000000-0008-0000-0100-000003500000}"/>
            </a:ext>
          </a:extLst>
        </xdr:cNvPr>
        <xdr:cNvSpPr txBox="1">
          <a:spLocks noChangeArrowheads="1"/>
        </xdr:cNvSpPr>
      </xdr:nvSpPr>
      <xdr:spPr bwMode="auto">
        <a:xfrm>
          <a:off x="3152775" y="1323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8</xdr:row>
      <xdr:rowOff>133350</xdr:rowOff>
    </xdr:from>
    <xdr:to>
      <xdr:col>2</xdr:col>
      <xdr:colOff>171450</xdr:colOff>
      <xdr:row>8</xdr:row>
      <xdr:rowOff>381000</xdr:rowOff>
    </xdr:to>
    <xdr:sp macro="" textlink="">
      <xdr:nvSpPr>
        <xdr:cNvPr id="20484" name="Text Box 2076">
          <a:extLst>
            <a:ext uri="{FF2B5EF4-FFF2-40B4-BE49-F238E27FC236}">
              <a16:creationId xmlns:a16="http://schemas.microsoft.com/office/drawing/2014/main" id="{00000000-0008-0000-0100-000004500000}"/>
            </a:ext>
          </a:extLst>
        </xdr:cNvPr>
        <xdr:cNvSpPr txBox="1">
          <a:spLocks noChangeArrowheads="1"/>
        </xdr:cNvSpPr>
      </xdr:nvSpPr>
      <xdr:spPr bwMode="auto">
        <a:xfrm>
          <a:off x="3152775" y="14573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9</xdr:row>
      <xdr:rowOff>38100</xdr:rowOff>
    </xdr:from>
    <xdr:to>
      <xdr:col>2</xdr:col>
      <xdr:colOff>171450</xdr:colOff>
      <xdr:row>10</xdr:row>
      <xdr:rowOff>76200</xdr:rowOff>
    </xdr:to>
    <xdr:sp macro="" textlink="">
      <xdr:nvSpPr>
        <xdr:cNvPr id="20485" name="Text Box 2077">
          <a:extLst>
            <a:ext uri="{FF2B5EF4-FFF2-40B4-BE49-F238E27FC236}">
              <a16:creationId xmlns:a16="http://schemas.microsoft.com/office/drawing/2014/main" id="{00000000-0008-0000-0100-000005500000}"/>
            </a:ext>
          </a:extLst>
        </xdr:cNvPr>
        <xdr:cNvSpPr txBox="1">
          <a:spLocks noChangeArrowheads="1"/>
        </xdr:cNvSpPr>
      </xdr:nvSpPr>
      <xdr:spPr bwMode="auto">
        <a:xfrm>
          <a:off x="3152775" y="1524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10</xdr:row>
      <xdr:rowOff>142875</xdr:rowOff>
    </xdr:from>
    <xdr:to>
      <xdr:col>2</xdr:col>
      <xdr:colOff>171450</xdr:colOff>
      <xdr:row>11</xdr:row>
      <xdr:rowOff>180975</xdr:rowOff>
    </xdr:to>
    <xdr:sp macro="" textlink="">
      <xdr:nvSpPr>
        <xdr:cNvPr id="20486" name="Text Box 2078">
          <a:extLst>
            <a:ext uri="{FF2B5EF4-FFF2-40B4-BE49-F238E27FC236}">
              <a16:creationId xmlns:a16="http://schemas.microsoft.com/office/drawing/2014/main" id="{00000000-0008-0000-0100-000006500000}"/>
            </a:ext>
          </a:extLst>
        </xdr:cNvPr>
        <xdr:cNvSpPr txBox="1">
          <a:spLocks noChangeArrowheads="1"/>
        </xdr:cNvSpPr>
      </xdr:nvSpPr>
      <xdr:spPr bwMode="auto">
        <a:xfrm>
          <a:off x="3152775" y="17907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12</xdr:row>
      <xdr:rowOff>38100</xdr:rowOff>
    </xdr:from>
    <xdr:to>
      <xdr:col>2</xdr:col>
      <xdr:colOff>171450</xdr:colOff>
      <xdr:row>12</xdr:row>
      <xdr:rowOff>285750</xdr:rowOff>
    </xdr:to>
    <xdr:sp macro="" textlink="">
      <xdr:nvSpPr>
        <xdr:cNvPr id="20487" name="Text Box 2079">
          <a:extLst>
            <a:ext uri="{FF2B5EF4-FFF2-40B4-BE49-F238E27FC236}">
              <a16:creationId xmlns:a16="http://schemas.microsoft.com/office/drawing/2014/main" id="{00000000-0008-0000-0100-000007500000}"/>
            </a:ext>
          </a:extLst>
        </xdr:cNvPr>
        <xdr:cNvSpPr txBox="1">
          <a:spLocks noChangeArrowheads="1"/>
        </xdr:cNvSpPr>
      </xdr:nvSpPr>
      <xdr:spPr bwMode="auto">
        <a:xfrm>
          <a:off x="3152775" y="20097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12</xdr:row>
      <xdr:rowOff>352425</xdr:rowOff>
    </xdr:from>
    <xdr:to>
      <xdr:col>2</xdr:col>
      <xdr:colOff>171450</xdr:colOff>
      <xdr:row>13</xdr:row>
      <xdr:rowOff>190500</xdr:rowOff>
    </xdr:to>
    <xdr:sp macro="" textlink="">
      <xdr:nvSpPr>
        <xdr:cNvPr id="20488" name="Text Box 2080">
          <a:extLst>
            <a:ext uri="{FF2B5EF4-FFF2-40B4-BE49-F238E27FC236}">
              <a16:creationId xmlns:a16="http://schemas.microsoft.com/office/drawing/2014/main" id="{00000000-0008-0000-0100-000008500000}"/>
            </a:ext>
          </a:extLst>
        </xdr:cNvPr>
        <xdr:cNvSpPr txBox="1">
          <a:spLocks noChangeArrowheads="1"/>
        </xdr:cNvSpPr>
      </xdr:nvSpPr>
      <xdr:spPr bwMode="auto">
        <a:xfrm>
          <a:off x="3152775" y="2133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14</xdr:row>
      <xdr:rowOff>47625</xdr:rowOff>
    </xdr:from>
    <xdr:to>
      <xdr:col>2</xdr:col>
      <xdr:colOff>171450</xdr:colOff>
      <xdr:row>15</xdr:row>
      <xdr:rowOff>85725</xdr:rowOff>
    </xdr:to>
    <xdr:sp macro="" textlink="">
      <xdr:nvSpPr>
        <xdr:cNvPr id="20489" name="Text Box 2081">
          <a:extLst>
            <a:ext uri="{FF2B5EF4-FFF2-40B4-BE49-F238E27FC236}">
              <a16:creationId xmlns:a16="http://schemas.microsoft.com/office/drawing/2014/main" id="{00000000-0008-0000-0100-000009500000}"/>
            </a:ext>
          </a:extLst>
        </xdr:cNvPr>
        <xdr:cNvSpPr txBox="1">
          <a:spLocks noChangeArrowheads="1"/>
        </xdr:cNvSpPr>
      </xdr:nvSpPr>
      <xdr:spPr bwMode="auto">
        <a:xfrm>
          <a:off x="3152775" y="234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15</xdr:row>
      <xdr:rowOff>152400</xdr:rowOff>
    </xdr:from>
    <xdr:to>
      <xdr:col>2</xdr:col>
      <xdr:colOff>171450</xdr:colOff>
      <xdr:row>15</xdr:row>
      <xdr:rowOff>400050</xdr:rowOff>
    </xdr:to>
    <xdr:sp macro="" textlink="">
      <xdr:nvSpPr>
        <xdr:cNvPr id="20490" name="Text Box 2082">
          <a:extLst>
            <a:ext uri="{FF2B5EF4-FFF2-40B4-BE49-F238E27FC236}">
              <a16:creationId xmlns:a16="http://schemas.microsoft.com/office/drawing/2014/main" id="{00000000-0008-0000-0100-00000A500000}"/>
            </a:ext>
          </a:extLst>
        </xdr:cNvPr>
        <xdr:cNvSpPr txBox="1">
          <a:spLocks noChangeArrowheads="1"/>
        </xdr:cNvSpPr>
      </xdr:nvSpPr>
      <xdr:spPr bwMode="auto">
        <a:xfrm>
          <a:off x="3152775" y="26098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16</xdr:row>
      <xdr:rowOff>57150</xdr:rowOff>
    </xdr:from>
    <xdr:to>
      <xdr:col>2</xdr:col>
      <xdr:colOff>171450</xdr:colOff>
      <xdr:row>16</xdr:row>
      <xdr:rowOff>304800</xdr:rowOff>
    </xdr:to>
    <xdr:sp macro="" textlink="">
      <xdr:nvSpPr>
        <xdr:cNvPr id="20491" name="Text Box 2083">
          <a:extLst>
            <a:ext uri="{FF2B5EF4-FFF2-40B4-BE49-F238E27FC236}">
              <a16:creationId xmlns:a16="http://schemas.microsoft.com/office/drawing/2014/main" id="{00000000-0008-0000-0100-00000B500000}"/>
            </a:ext>
          </a:extLst>
        </xdr:cNvPr>
        <xdr:cNvSpPr txBox="1">
          <a:spLocks noChangeArrowheads="1"/>
        </xdr:cNvSpPr>
      </xdr:nvSpPr>
      <xdr:spPr bwMode="auto">
        <a:xfrm>
          <a:off x="3152775" y="26765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16</xdr:row>
      <xdr:rowOff>371475</xdr:rowOff>
    </xdr:from>
    <xdr:to>
      <xdr:col>2</xdr:col>
      <xdr:colOff>171450</xdr:colOff>
      <xdr:row>17</xdr:row>
      <xdr:rowOff>209550</xdr:rowOff>
    </xdr:to>
    <xdr:sp macro="" textlink="">
      <xdr:nvSpPr>
        <xdr:cNvPr id="20492" name="Text Box 2084">
          <a:extLst>
            <a:ext uri="{FF2B5EF4-FFF2-40B4-BE49-F238E27FC236}">
              <a16:creationId xmlns:a16="http://schemas.microsoft.com/office/drawing/2014/main" id="{00000000-0008-0000-0100-00000C500000}"/>
            </a:ext>
          </a:extLst>
        </xdr:cNvPr>
        <xdr:cNvSpPr txBox="1">
          <a:spLocks noChangeArrowheads="1"/>
        </xdr:cNvSpPr>
      </xdr:nvSpPr>
      <xdr:spPr bwMode="auto">
        <a:xfrm>
          <a:off x="3152775" y="278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17</xdr:row>
      <xdr:rowOff>276225</xdr:rowOff>
    </xdr:from>
    <xdr:to>
      <xdr:col>2</xdr:col>
      <xdr:colOff>171450</xdr:colOff>
      <xdr:row>18</xdr:row>
      <xdr:rowOff>114300</xdr:rowOff>
    </xdr:to>
    <xdr:sp macro="" textlink="">
      <xdr:nvSpPr>
        <xdr:cNvPr id="20493" name="Text Box 2085">
          <a:extLst>
            <a:ext uri="{FF2B5EF4-FFF2-40B4-BE49-F238E27FC236}">
              <a16:creationId xmlns:a16="http://schemas.microsoft.com/office/drawing/2014/main" id="{00000000-0008-0000-0100-00000D500000}"/>
            </a:ext>
          </a:extLst>
        </xdr:cNvPr>
        <xdr:cNvSpPr txBox="1">
          <a:spLocks noChangeArrowheads="1"/>
        </xdr:cNvSpPr>
      </xdr:nvSpPr>
      <xdr:spPr bwMode="auto">
        <a:xfrm>
          <a:off x="3152775" y="29432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18</xdr:row>
      <xdr:rowOff>180975</xdr:rowOff>
    </xdr:from>
    <xdr:to>
      <xdr:col>2</xdr:col>
      <xdr:colOff>171450</xdr:colOff>
      <xdr:row>19</xdr:row>
      <xdr:rowOff>19050</xdr:rowOff>
    </xdr:to>
    <xdr:sp macro="" textlink="">
      <xdr:nvSpPr>
        <xdr:cNvPr id="20494" name="Text Box 2086">
          <a:extLst>
            <a:ext uri="{FF2B5EF4-FFF2-40B4-BE49-F238E27FC236}">
              <a16:creationId xmlns:a16="http://schemas.microsoft.com/office/drawing/2014/main" id="{00000000-0008-0000-0100-00000E500000}"/>
            </a:ext>
          </a:extLst>
        </xdr:cNvPr>
        <xdr:cNvSpPr txBox="1">
          <a:spLocks noChangeArrowheads="1"/>
        </xdr:cNvSpPr>
      </xdr:nvSpPr>
      <xdr:spPr bwMode="auto">
        <a:xfrm>
          <a:off x="3152775" y="31051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19</xdr:row>
      <xdr:rowOff>85725</xdr:rowOff>
    </xdr:from>
    <xdr:to>
      <xdr:col>2</xdr:col>
      <xdr:colOff>171450</xdr:colOff>
      <xdr:row>20</xdr:row>
      <xdr:rowOff>123825</xdr:rowOff>
    </xdr:to>
    <xdr:sp macro="" textlink="">
      <xdr:nvSpPr>
        <xdr:cNvPr id="20495" name="Text Box 2087">
          <a:extLst>
            <a:ext uri="{FF2B5EF4-FFF2-40B4-BE49-F238E27FC236}">
              <a16:creationId xmlns:a16="http://schemas.microsoft.com/office/drawing/2014/main" id="{00000000-0008-0000-0100-00000F500000}"/>
            </a:ext>
          </a:extLst>
        </xdr:cNvPr>
        <xdr:cNvSpPr txBox="1">
          <a:spLocks noChangeArrowheads="1"/>
        </xdr:cNvSpPr>
      </xdr:nvSpPr>
      <xdr:spPr bwMode="auto">
        <a:xfrm>
          <a:off x="3152775" y="31908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20</xdr:row>
      <xdr:rowOff>190500</xdr:rowOff>
    </xdr:from>
    <xdr:to>
      <xdr:col>2</xdr:col>
      <xdr:colOff>171450</xdr:colOff>
      <xdr:row>21</xdr:row>
      <xdr:rowOff>28575</xdr:rowOff>
    </xdr:to>
    <xdr:sp macro="" textlink="">
      <xdr:nvSpPr>
        <xdr:cNvPr id="20496" name="Text Box 2088">
          <a:extLst>
            <a:ext uri="{FF2B5EF4-FFF2-40B4-BE49-F238E27FC236}">
              <a16:creationId xmlns:a16="http://schemas.microsoft.com/office/drawing/2014/main" id="{00000000-0008-0000-0100-000010500000}"/>
            </a:ext>
          </a:extLst>
        </xdr:cNvPr>
        <xdr:cNvSpPr txBox="1">
          <a:spLocks noChangeArrowheads="1"/>
        </xdr:cNvSpPr>
      </xdr:nvSpPr>
      <xdr:spPr bwMode="auto">
        <a:xfrm>
          <a:off x="3152775" y="3429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xdr:row>
      <xdr:rowOff>95250</xdr:rowOff>
    </xdr:from>
    <xdr:to>
      <xdr:col>2</xdr:col>
      <xdr:colOff>171450</xdr:colOff>
      <xdr:row>4</xdr:row>
      <xdr:rowOff>342900</xdr:rowOff>
    </xdr:to>
    <xdr:sp macro="" textlink="">
      <xdr:nvSpPr>
        <xdr:cNvPr id="20497" name="Text Box 2070">
          <a:extLst>
            <a:ext uri="{FF2B5EF4-FFF2-40B4-BE49-F238E27FC236}">
              <a16:creationId xmlns:a16="http://schemas.microsoft.com/office/drawing/2014/main" id="{00000000-0008-0000-0100-000011500000}"/>
            </a:ext>
          </a:extLst>
        </xdr:cNvPr>
        <xdr:cNvSpPr txBox="1">
          <a:spLocks noChangeArrowheads="1"/>
        </xdr:cNvSpPr>
      </xdr:nvSpPr>
      <xdr:spPr bwMode="auto">
        <a:xfrm>
          <a:off x="3152775" y="7715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5</xdr:row>
      <xdr:rowOff>95250</xdr:rowOff>
    </xdr:from>
    <xdr:to>
      <xdr:col>2</xdr:col>
      <xdr:colOff>171450</xdr:colOff>
      <xdr:row>5</xdr:row>
      <xdr:rowOff>342900</xdr:rowOff>
    </xdr:to>
    <xdr:sp macro="" textlink="">
      <xdr:nvSpPr>
        <xdr:cNvPr id="20498" name="Text Box 2070">
          <a:extLst>
            <a:ext uri="{FF2B5EF4-FFF2-40B4-BE49-F238E27FC236}">
              <a16:creationId xmlns:a16="http://schemas.microsoft.com/office/drawing/2014/main" id="{00000000-0008-0000-0100-000012500000}"/>
            </a:ext>
          </a:extLst>
        </xdr:cNvPr>
        <xdr:cNvSpPr txBox="1">
          <a:spLocks noChangeArrowheads="1"/>
        </xdr:cNvSpPr>
      </xdr:nvSpPr>
      <xdr:spPr bwMode="auto">
        <a:xfrm>
          <a:off x="3152775" y="9334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6</xdr:row>
      <xdr:rowOff>95250</xdr:rowOff>
    </xdr:from>
    <xdr:to>
      <xdr:col>2</xdr:col>
      <xdr:colOff>171450</xdr:colOff>
      <xdr:row>6</xdr:row>
      <xdr:rowOff>342900</xdr:rowOff>
    </xdr:to>
    <xdr:sp macro="" textlink="">
      <xdr:nvSpPr>
        <xdr:cNvPr id="20499" name="Text Box 2070">
          <a:extLst>
            <a:ext uri="{FF2B5EF4-FFF2-40B4-BE49-F238E27FC236}">
              <a16:creationId xmlns:a16="http://schemas.microsoft.com/office/drawing/2014/main" id="{00000000-0008-0000-0100-000013500000}"/>
            </a:ext>
          </a:extLst>
        </xdr:cNvPr>
        <xdr:cNvSpPr txBox="1">
          <a:spLocks noChangeArrowheads="1"/>
        </xdr:cNvSpPr>
      </xdr:nvSpPr>
      <xdr:spPr bwMode="auto">
        <a:xfrm>
          <a:off x="3152775" y="10953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7</xdr:row>
      <xdr:rowOff>95250</xdr:rowOff>
    </xdr:from>
    <xdr:to>
      <xdr:col>2</xdr:col>
      <xdr:colOff>171450</xdr:colOff>
      <xdr:row>7</xdr:row>
      <xdr:rowOff>342900</xdr:rowOff>
    </xdr:to>
    <xdr:sp macro="" textlink="">
      <xdr:nvSpPr>
        <xdr:cNvPr id="20500" name="Text Box 2070">
          <a:extLst>
            <a:ext uri="{FF2B5EF4-FFF2-40B4-BE49-F238E27FC236}">
              <a16:creationId xmlns:a16="http://schemas.microsoft.com/office/drawing/2014/main" id="{00000000-0008-0000-0100-000014500000}"/>
            </a:ext>
          </a:extLst>
        </xdr:cNvPr>
        <xdr:cNvSpPr txBox="1">
          <a:spLocks noChangeArrowheads="1"/>
        </xdr:cNvSpPr>
      </xdr:nvSpPr>
      <xdr:spPr bwMode="auto">
        <a:xfrm>
          <a:off x="3152775" y="12573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8</xdr:row>
      <xdr:rowOff>95250</xdr:rowOff>
    </xdr:from>
    <xdr:to>
      <xdr:col>2</xdr:col>
      <xdr:colOff>171450</xdr:colOff>
      <xdr:row>8</xdr:row>
      <xdr:rowOff>342900</xdr:rowOff>
    </xdr:to>
    <xdr:sp macro="" textlink="">
      <xdr:nvSpPr>
        <xdr:cNvPr id="20501" name="Text Box 2070">
          <a:extLst>
            <a:ext uri="{FF2B5EF4-FFF2-40B4-BE49-F238E27FC236}">
              <a16:creationId xmlns:a16="http://schemas.microsoft.com/office/drawing/2014/main" id="{00000000-0008-0000-0100-000015500000}"/>
            </a:ext>
          </a:extLst>
        </xdr:cNvPr>
        <xdr:cNvSpPr txBox="1">
          <a:spLocks noChangeArrowheads="1"/>
        </xdr:cNvSpPr>
      </xdr:nvSpPr>
      <xdr:spPr bwMode="auto">
        <a:xfrm>
          <a:off x="3152775" y="1419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9</xdr:row>
      <xdr:rowOff>95250</xdr:rowOff>
    </xdr:from>
    <xdr:to>
      <xdr:col>2</xdr:col>
      <xdr:colOff>171450</xdr:colOff>
      <xdr:row>9</xdr:row>
      <xdr:rowOff>342900</xdr:rowOff>
    </xdr:to>
    <xdr:sp macro="" textlink="">
      <xdr:nvSpPr>
        <xdr:cNvPr id="20502" name="Text Box 2070">
          <a:extLst>
            <a:ext uri="{FF2B5EF4-FFF2-40B4-BE49-F238E27FC236}">
              <a16:creationId xmlns:a16="http://schemas.microsoft.com/office/drawing/2014/main" id="{00000000-0008-0000-0100-000016500000}"/>
            </a:ext>
          </a:extLst>
        </xdr:cNvPr>
        <xdr:cNvSpPr txBox="1">
          <a:spLocks noChangeArrowheads="1"/>
        </xdr:cNvSpPr>
      </xdr:nvSpPr>
      <xdr:spPr bwMode="auto">
        <a:xfrm>
          <a:off x="3152775" y="15811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10</xdr:row>
      <xdr:rowOff>95250</xdr:rowOff>
    </xdr:from>
    <xdr:to>
      <xdr:col>2</xdr:col>
      <xdr:colOff>171450</xdr:colOff>
      <xdr:row>10</xdr:row>
      <xdr:rowOff>342900</xdr:rowOff>
    </xdr:to>
    <xdr:sp macro="" textlink="">
      <xdr:nvSpPr>
        <xdr:cNvPr id="20503" name="Text Box 2070">
          <a:extLst>
            <a:ext uri="{FF2B5EF4-FFF2-40B4-BE49-F238E27FC236}">
              <a16:creationId xmlns:a16="http://schemas.microsoft.com/office/drawing/2014/main" id="{00000000-0008-0000-0100-000017500000}"/>
            </a:ext>
          </a:extLst>
        </xdr:cNvPr>
        <xdr:cNvSpPr txBox="1">
          <a:spLocks noChangeArrowheads="1"/>
        </xdr:cNvSpPr>
      </xdr:nvSpPr>
      <xdr:spPr bwMode="auto">
        <a:xfrm>
          <a:off x="3152775" y="1743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11</xdr:row>
      <xdr:rowOff>95250</xdr:rowOff>
    </xdr:from>
    <xdr:to>
      <xdr:col>2</xdr:col>
      <xdr:colOff>171450</xdr:colOff>
      <xdr:row>11</xdr:row>
      <xdr:rowOff>342900</xdr:rowOff>
    </xdr:to>
    <xdr:sp macro="" textlink="">
      <xdr:nvSpPr>
        <xdr:cNvPr id="20504" name="Text Box 2070">
          <a:extLst>
            <a:ext uri="{FF2B5EF4-FFF2-40B4-BE49-F238E27FC236}">
              <a16:creationId xmlns:a16="http://schemas.microsoft.com/office/drawing/2014/main" id="{00000000-0008-0000-0100-000018500000}"/>
            </a:ext>
          </a:extLst>
        </xdr:cNvPr>
        <xdr:cNvSpPr txBox="1">
          <a:spLocks noChangeArrowheads="1"/>
        </xdr:cNvSpPr>
      </xdr:nvSpPr>
      <xdr:spPr bwMode="auto">
        <a:xfrm>
          <a:off x="3152775" y="19050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12</xdr:row>
      <xdr:rowOff>95250</xdr:rowOff>
    </xdr:from>
    <xdr:to>
      <xdr:col>2</xdr:col>
      <xdr:colOff>171450</xdr:colOff>
      <xdr:row>12</xdr:row>
      <xdr:rowOff>342900</xdr:rowOff>
    </xdr:to>
    <xdr:sp macro="" textlink="">
      <xdr:nvSpPr>
        <xdr:cNvPr id="20505" name="Text Box 2070">
          <a:extLst>
            <a:ext uri="{FF2B5EF4-FFF2-40B4-BE49-F238E27FC236}">
              <a16:creationId xmlns:a16="http://schemas.microsoft.com/office/drawing/2014/main" id="{00000000-0008-0000-0100-000019500000}"/>
            </a:ext>
          </a:extLst>
        </xdr:cNvPr>
        <xdr:cNvSpPr txBox="1">
          <a:spLocks noChangeArrowheads="1"/>
        </xdr:cNvSpPr>
      </xdr:nvSpPr>
      <xdr:spPr bwMode="auto">
        <a:xfrm>
          <a:off x="3152775" y="20669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13</xdr:row>
      <xdr:rowOff>95250</xdr:rowOff>
    </xdr:from>
    <xdr:to>
      <xdr:col>2</xdr:col>
      <xdr:colOff>171450</xdr:colOff>
      <xdr:row>13</xdr:row>
      <xdr:rowOff>342900</xdr:rowOff>
    </xdr:to>
    <xdr:sp macro="" textlink="">
      <xdr:nvSpPr>
        <xdr:cNvPr id="20506" name="Text Box 2070">
          <a:extLst>
            <a:ext uri="{FF2B5EF4-FFF2-40B4-BE49-F238E27FC236}">
              <a16:creationId xmlns:a16="http://schemas.microsoft.com/office/drawing/2014/main" id="{00000000-0008-0000-0100-00001A500000}"/>
            </a:ext>
          </a:extLst>
        </xdr:cNvPr>
        <xdr:cNvSpPr txBox="1">
          <a:spLocks noChangeArrowheads="1"/>
        </xdr:cNvSpPr>
      </xdr:nvSpPr>
      <xdr:spPr bwMode="auto">
        <a:xfrm>
          <a:off x="3152775" y="22288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14</xdr:row>
      <xdr:rowOff>95250</xdr:rowOff>
    </xdr:from>
    <xdr:to>
      <xdr:col>2</xdr:col>
      <xdr:colOff>171450</xdr:colOff>
      <xdr:row>14</xdr:row>
      <xdr:rowOff>342900</xdr:rowOff>
    </xdr:to>
    <xdr:sp macro="" textlink="">
      <xdr:nvSpPr>
        <xdr:cNvPr id="20507" name="Text Box 2070">
          <a:extLst>
            <a:ext uri="{FF2B5EF4-FFF2-40B4-BE49-F238E27FC236}">
              <a16:creationId xmlns:a16="http://schemas.microsoft.com/office/drawing/2014/main" id="{00000000-0008-0000-0100-00001B500000}"/>
            </a:ext>
          </a:extLst>
        </xdr:cNvPr>
        <xdr:cNvSpPr txBox="1">
          <a:spLocks noChangeArrowheads="1"/>
        </xdr:cNvSpPr>
      </xdr:nvSpPr>
      <xdr:spPr bwMode="auto">
        <a:xfrm>
          <a:off x="3152775" y="2390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15</xdr:row>
      <xdr:rowOff>95250</xdr:rowOff>
    </xdr:from>
    <xdr:to>
      <xdr:col>2</xdr:col>
      <xdr:colOff>171450</xdr:colOff>
      <xdr:row>15</xdr:row>
      <xdr:rowOff>342900</xdr:rowOff>
    </xdr:to>
    <xdr:sp macro="" textlink="">
      <xdr:nvSpPr>
        <xdr:cNvPr id="20508" name="Text Box 2070">
          <a:extLst>
            <a:ext uri="{FF2B5EF4-FFF2-40B4-BE49-F238E27FC236}">
              <a16:creationId xmlns:a16="http://schemas.microsoft.com/office/drawing/2014/main" id="{00000000-0008-0000-0100-00001C500000}"/>
            </a:ext>
          </a:extLst>
        </xdr:cNvPr>
        <xdr:cNvSpPr txBox="1">
          <a:spLocks noChangeArrowheads="1"/>
        </xdr:cNvSpPr>
      </xdr:nvSpPr>
      <xdr:spPr bwMode="auto">
        <a:xfrm>
          <a:off x="3152775" y="25527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16</xdr:row>
      <xdr:rowOff>95250</xdr:rowOff>
    </xdr:from>
    <xdr:to>
      <xdr:col>2</xdr:col>
      <xdr:colOff>171450</xdr:colOff>
      <xdr:row>16</xdr:row>
      <xdr:rowOff>342900</xdr:rowOff>
    </xdr:to>
    <xdr:sp macro="" textlink="">
      <xdr:nvSpPr>
        <xdr:cNvPr id="20509" name="Text Box 2070">
          <a:extLst>
            <a:ext uri="{FF2B5EF4-FFF2-40B4-BE49-F238E27FC236}">
              <a16:creationId xmlns:a16="http://schemas.microsoft.com/office/drawing/2014/main" id="{00000000-0008-0000-0100-00001D500000}"/>
            </a:ext>
          </a:extLst>
        </xdr:cNvPr>
        <xdr:cNvSpPr txBox="1">
          <a:spLocks noChangeArrowheads="1"/>
        </xdr:cNvSpPr>
      </xdr:nvSpPr>
      <xdr:spPr bwMode="auto">
        <a:xfrm>
          <a:off x="3152775" y="27146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17</xdr:row>
      <xdr:rowOff>95250</xdr:rowOff>
    </xdr:from>
    <xdr:to>
      <xdr:col>2</xdr:col>
      <xdr:colOff>171450</xdr:colOff>
      <xdr:row>17</xdr:row>
      <xdr:rowOff>342900</xdr:rowOff>
    </xdr:to>
    <xdr:sp macro="" textlink="">
      <xdr:nvSpPr>
        <xdr:cNvPr id="20510" name="Text Box 2070">
          <a:extLst>
            <a:ext uri="{FF2B5EF4-FFF2-40B4-BE49-F238E27FC236}">
              <a16:creationId xmlns:a16="http://schemas.microsoft.com/office/drawing/2014/main" id="{00000000-0008-0000-0100-00001E500000}"/>
            </a:ext>
          </a:extLst>
        </xdr:cNvPr>
        <xdr:cNvSpPr txBox="1">
          <a:spLocks noChangeArrowheads="1"/>
        </xdr:cNvSpPr>
      </xdr:nvSpPr>
      <xdr:spPr bwMode="auto">
        <a:xfrm>
          <a:off x="3152775" y="28765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18</xdr:row>
      <xdr:rowOff>95250</xdr:rowOff>
    </xdr:from>
    <xdr:to>
      <xdr:col>2</xdr:col>
      <xdr:colOff>171450</xdr:colOff>
      <xdr:row>18</xdr:row>
      <xdr:rowOff>342900</xdr:rowOff>
    </xdr:to>
    <xdr:sp macro="" textlink="">
      <xdr:nvSpPr>
        <xdr:cNvPr id="20511" name="Text Box 2070">
          <a:extLst>
            <a:ext uri="{FF2B5EF4-FFF2-40B4-BE49-F238E27FC236}">
              <a16:creationId xmlns:a16="http://schemas.microsoft.com/office/drawing/2014/main" id="{00000000-0008-0000-0100-00001F500000}"/>
            </a:ext>
          </a:extLst>
        </xdr:cNvPr>
        <xdr:cNvSpPr txBox="1">
          <a:spLocks noChangeArrowheads="1"/>
        </xdr:cNvSpPr>
      </xdr:nvSpPr>
      <xdr:spPr bwMode="auto">
        <a:xfrm>
          <a:off x="3152775" y="30384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19</xdr:row>
      <xdr:rowOff>95250</xdr:rowOff>
    </xdr:from>
    <xdr:to>
      <xdr:col>2</xdr:col>
      <xdr:colOff>171450</xdr:colOff>
      <xdr:row>19</xdr:row>
      <xdr:rowOff>342900</xdr:rowOff>
    </xdr:to>
    <xdr:sp macro="" textlink="">
      <xdr:nvSpPr>
        <xdr:cNvPr id="20512" name="Text Box 2070">
          <a:extLst>
            <a:ext uri="{FF2B5EF4-FFF2-40B4-BE49-F238E27FC236}">
              <a16:creationId xmlns:a16="http://schemas.microsoft.com/office/drawing/2014/main" id="{00000000-0008-0000-0100-000020500000}"/>
            </a:ext>
          </a:extLst>
        </xdr:cNvPr>
        <xdr:cNvSpPr txBox="1">
          <a:spLocks noChangeArrowheads="1"/>
        </xdr:cNvSpPr>
      </xdr:nvSpPr>
      <xdr:spPr bwMode="auto">
        <a:xfrm>
          <a:off x="3152775" y="32004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20</xdr:row>
      <xdr:rowOff>95250</xdr:rowOff>
    </xdr:from>
    <xdr:to>
      <xdr:col>2</xdr:col>
      <xdr:colOff>171450</xdr:colOff>
      <xdr:row>20</xdr:row>
      <xdr:rowOff>342900</xdr:rowOff>
    </xdr:to>
    <xdr:sp macro="" textlink="">
      <xdr:nvSpPr>
        <xdr:cNvPr id="20513" name="Text Box 2070">
          <a:extLst>
            <a:ext uri="{FF2B5EF4-FFF2-40B4-BE49-F238E27FC236}">
              <a16:creationId xmlns:a16="http://schemas.microsoft.com/office/drawing/2014/main" id="{00000000-0008-0000-0100-000021500000}"/>
            </a:ext>
          </a:extLst>
        </xdr:cNvPr>
        <xdr:cNvSpPr txBox="1">
          <a:spLocks noChangeArrowheads="1"/>
        </xdr:cNvSpPr>
      </xdr:nvSpPr>
      <xdr:spPr bwMode="auto">
        <a:xfrm>
          <a:off x="3152775" y="33623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21</xdr:row>
      <xdr:rowOff>95250</xdr:rowOff>
    </xdr:from>
    <xdr:to>
      <xdr:col>2</xdr:col>
      <xdr:colOff>171450</xdr:colOff>
      <xdr:row>21</xdr:row>
      <xdr:rowOff>342900</xdr:rowOff>
    </xdr:to>
    <xdr:sp macro="" textlink="">
      <xdr:nvSpPr>
        <xdr:cNvPr id="20514" name="Text Box 2070">
          <a:extLst>
            <a:ext uri="{FF2B5EF4-FFF2-40B4-BE49-F238E27FC236}">
              <a16:creationId xmlns:a16="http://schemas.microsoft.com/office/drawing/2014/main" id="{00000000-0008-0000-0100-000022500000}"/>
            </a:ext>
          </a:extLst>
        </xdr:cNvPr>
        <xdr:cNvSpPr txBox="1">
          <a:spLocks noChangeArrowheads="1"/>
        </xdr:cNvSpPr>
      </xdr:nvSpPr>
      <xdr:spPr bwMode="auto">
        <a:xfrm>
          <a:off x="3152775" y="3524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22</xdr:row>
      <xdr:rowOff>190500</xdr:rowOff>
    </xdr:from>
    <xdr:to>
      <xdr:col>2</xdr:col>
      <xdr:colOff>171450</xdr:colOff>
      <xdr:row>23</xdr:row>
      <xdr:rowOff>28575</xdr:rowOff>
    </xdr:to>
    <xdr:sp macro="" textlink="">
      <xdr:nvSpPr>
        <xdr:cNvPr id="20515" name="Text Box 2088">
          <a:extLst>
            <a:ext uri="{FF2B5EF4-FFF2-40B4-BE49-F238E27FC236}">
              <a16:creationId xmlns:a16="http://schemas.microsoft.com/office/drawing/2014/main" id="{00000000-0008-0000-0100-000023500000}"/>
            </a:ext>
          </a:extLst>
        </xdr:cNvPr>
        <xdr:cNvSpPr txBox="1">
          <a:spLocks noChangeArrowheads="1"/>
        </xdr:cNvSpPr>
      </xdr:nvSpPr>
      <xdr:spPr bwMode="auto">
        <a:xfrm>
          <a:off x="3152775" y="3752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23</xdr:row>
      <xdr:rowOff>95250</xdr:rowOff>
    </xdr:from>
    <xdr:to>
      <xdr:col>2</xdr:col>
      <xdr:colOff>171450</xdr:colOff>
      <xdr:row>23</xdr:row>
      <xdr:rowOff>342900</xdr:rowOff>
    </xdr:to>
    <xdr:sp macro="" textlink="">
      <xdr:nvSpPr>
        <xdr:cNvPr id="20516" name="Text Box 2070">
          <a:extLst>
            <a:ext uri="{FF2B5EF4-FFF2-40B4-BE49-F238E27FC236}">
              <a16:creationId xmlns:a16="http://schemas.microsoft.com/office/drawing/2014/main" id="{00000000-0008-0000-0100-000024500000}"/>
            </a:ext>
          </a:extLst>
        </xdr:cNvPr>
        <xdr:cNvSpPr txBox="1">
          <a:spLocks noChangeArrowheads="1"/>
        </xdr:cNvSpPr>
      </xdr:nvSpPr>
      <xdr:spPr bwMode="auto">
        <a:xfrm>
          <a:off x="3152775" y="38481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23</xdr:row>
      <xdr:rowOff>190500</xdr:rowOff>
    </xdr:from>
    <xdr:to>
      <xdr:col>2</xdr:col>
      <xdr:colOff>171450</xdr:colOff>
      <xdr:row>24</xdr:row>
      <xdr:rowOff>28575</xdr:rowOff>
    </xdr:to>
    <xdr:sp macro="" textlink="">
      <xdr:nvSpPr>
        <xdr:cNvPr id="20517" name="Text Box 2088">
          <a:extLst>
            <a:ext uri="{FF2B5EF4-FFF2-40B4-BE49-F238E27FC236}">
              <a16:creationId xmlns:a16="http://schemas.microsoft.com/office/drawing/2014/main" id="{00000000-0008-0000-0100-000025500000}"/>
            </a:ext>
          </a:extLst>
        </xdr:cNvPr>
        <xdr:cNvSpPr txBox="1">
          <a:spLocks noChangeArrowheads="1"/>
        </xdr:cNvSpPr>
      </xdr:nvSpPr>
      <xdr:spPr bwMode="auto">
        <a:xfrm>
          <a:off x="3152775" y="3914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24</xdr:row>
      <xdr:rowOff>95250</xdr:rowOff>
    </xdr:from>
    <xdr:to>
      <xdr:col>2</xdr:col>
      <xdr:colOff>171450</xdr:colOff>
      <xdr:row>24</xdr:row>
      <xdr:rowOff>342900</xdr:rowOff>
    </xdr:to>
    <xdr:sp macro="" textlink="">
      <xdr:nvSpPr>
        <xdr:cNvPr id="20518" name="Text Box 2070">
          <a:extLst>
            <a:ext uri="{FF2B5EF4-FFF2-40B4-BE49-F238E27FC236}">
              <a16:creationId xmlns:a16="http://schemas.microsoft.com/office/drawing/2014/main" id="{00000000-0008-0000-0100-000026500000}"/>
            </a:ext>
          </a:extLst>
        </xdr:cNvPr>
        <xdr:cNvSpPr txBox="1">
          <a:spLocks noChangeArrowheads="1"/>
        </xdr:cNvSpPr>
      </xdr:nvSpPr>
      <xdr:spPr bwMode="auto">
        <a:xfrm>
          <a:off x="3152775" y="40100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24</xdr:row>
      <xdr:rowOff>190500</xdr:rowOff>
    </xdr:from>
    <xdr:to>
      <xdr:col>2</xdr:col>
      <xdr:colOff>171450</xdr:colOff>
      <xdr:row>25</xdr:row>
      <xdr:rowOff>28575</xdr:rowOff>
    </xdr:to>
    <xdr:sp macro="" textlink="">
      <xdr:nvSpPr>
        <xdr:cNvPr id="20519" name="Text Box 2088">
          <a:extLst>
            <a:ext uri="{FF2B5EF4-FFF2-40B4-BE49-F238E27FC236}">
              <a16:creationId xmlns:a16="http://schemas.microsoft.com/office/drawing/2014/main" id="{00000000-0008-0000-0100-000027500000}"/>
            </a:ext>
          </a:extLst>
        </xdr:cNvPr>
        <xdr:cNvSpPr txBox="1">
          <a:spLocks noChangeArrowheads="1"/>
        </xdr:cNvSpPr>
      </xdr:nvSpPr>
      <xdr:spPr bwMode="auto">
        <a:xfrm>
          <a:off x="3152775" y="4076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25</xdr:row>
      <xdr:rowOff>95250</xdr:rowOff>
    </xdr:from>
    <xdr:to>
      <xdr:col>2</xdr:col>
      <xdr:colOff>171450</xdr:colOff>
      <xdr:row>25</xdr:row>
      <xdr:rowOff>342900</xdr:rowOff>
    </xdr:to>
    <xdr:sp macro="" textlink="">
      <xdr:nvSpPr>
        <xdr:cNvPr id="20520" name="Text Box 2070">
          <a:extLst>
            <a:ext uri="{FF2B5EF4-FFF2-40B4-BE49-F238E27FC236}">
              <a16:creationId xmlns:a16="http://schemas.microsoft.com/office/drawing/2014/main" id="{00000000-0008-0000-0100-000028500000}"/>
            </a:ext>
          </a:extLst>
        </xdr:cNvPr>
        <xdr:cNvSpPr txBox="1">
          <a:spLocks noChangeArrowheads="1"/>
        </xdr:cNvSpPr>
      </xdr:nvSpPr>
      <xdr:spPr bwMode="auto">
        <a:xfrm>
          <a:off x="3152775" y="41719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25</xdr:row>
      <xdr:rowOff>190500</xdr:rowOff>
    </xdr:from>
    <xdr:to>
      <xdr:col>2</xdr:col>
      <xdr:colOff>171450</xdr:colOff>
      <xdr:row>26</xdr:row>
      <xdr:rowOff>28575</xdr:rowOff>
    </xdr:to>
    <xdr:sp macro="" textlink="">
      <xdr:nvSpPr>
        <xdr:cNvPr id="20521" name="Text Box 2088">
          <a:extLst>
            <a:ext uri="{FF2B5EF4-FFF2-40B4-BE49-F238E27FC236}">
              <a16:creationId xmlns:a16="http://schemas.microsoft.com/office/drawing/2014/main" id="{00000000-0008-0000-0100-000029500000}"/>
            </a:ext>
          </a:extLst>
        </xdr:cNvPr>
        <xdr:cNvSpPr txBox="1">
          <a:spLocks noChangeArrowheads="1"/>
        </xdr:cNvSpPr>
      </xdr:nvSpPr>
      <xdr:spPr bwMode="auto">
        <a:xfrm>
          <a:off x="3152775" y="4238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25</xdr:row>
      <xdr:rowOff>190500</xdr:rowOff>
    </xdr:from>
    <xdr:to>
      <xdr:col>2</xdr:col>
      <xdr:colOff>171450</xdr:colOff>
      <xdr:row>26</xdr:row>
      <xdr:rowOff>28575</xdr:rowOff>
    </xdr:to>
    <xdr:sp macro="" textlink="">
      <xdr:nvSpPr>
        <xdr:cNvPr id="20522" name="Text Box 2088">
          <a:extLst>
            <a:ext uri="{FF2B5EF4-FFF2-40B4-BE49-F238E27FC236}">
              <a16:creationId xmlns:a16="http://schemas.microsoft.com/office/drawing/2014/main" id="{00000000-0008-0000-0100-00002A500000}"/>
            </a:ext>
          </a:extLst>
        </xdr:cNvPr>
        <xdr:cNvSpPr txBox="1">
          <a:spLocks noChangeArrowheads="1"/>
        </xdr:cNvSpPr>
      </xdr:nvSpPr>
      <xdr:spPr bwMode="auto">
        <a:xfrm>
          <a:off x="3152775" y="4238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26</xdr:row>
      <xdr:rowOff>95250</xdr:rowOff>
    </xdr:from>
    <xdr:to>
      <xdr:col>2</xdr:col>
      <xdr:colOff>171450</xdr:colOff>
      <xdr:row>26</xdr:row>
      <xdr:rowOff>342900</xdr:rowOff>
    </xdr:to>
    <xdr:sp macro="" textlink="">
      <xdr:nvSpPr>
        <xdr:cNvPr id="20523" name="Text Box 2070">
          <a:extLst>
            <a:ext uri="{FF2B5EF4-FFF2-40B4-BE49-F238E27FC236}">
              <a16:creationId xmlns:a16="http://schemas.microsoft.com/office/drawing/2014/main" id="{00000000-0008-0000-0100-00002B500000}"/>
            </a:ext>
          </a:extLst>
        </xdr:cNvPr>
        <xdr:cNvSpPr txBox="1">
          <a:spLocks noChangeArrowheads="1"/>
        </xdr:cNvSpPr>
      </xdr:nvSpPr>
      <xdr:spPr bwMode="auto">
        <a:xfrm>
          <a:off x="3152775" y="43338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26</xdr:row>
      <xdr:rowOff>190500</xdr:rowOff>
    </xdr:from>
    <xdr:to>
      <xdr:col>2</xdr:col>
      <xdr:colOff>171450</xdr:colOff>
      <xdr:row>27</xdr:row>
      <xdr:rowOff>28575</xdr:rowOff>
    </xdr:to>
    <xdr:sp macro="" textlink="">
      <xdr:nvSpPr>
        <xdr:cNvPr id="20524" name="Text Box 2088">
          <a:extLst>
            <a:ext uri="{FF2B5EF4-FFF2-40B4-BE49-F238E27FC236}">
              <a16:creationId xmlns:a16="http://schemas.microsoft.com/office/drawing/2014/main" id="{00000000-0008-0000-0100-00002C500000}"/>
            </a:ext>
          </a:extLst>
        </xdr:cNvPr>
        <xdr:cNvSpPr txBox="1">
          <a:spLocks noChangeArrowheads="1"/>
        </xdr:cNvSpPr>
      </xdr:nvSpPr>
      <xdr:spPr bwMode="auto">
        <a:xfrm>
          <a:off x="3152775" y="440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26</xdr:row>
      <xdr:rowOff>190500</xdr:rowOff>
    </xdr:from>
    <xdr:to>
      <xdr:col>2</xdr:col>
      <xdr:colOff>171450</xdr:colOff>
      <xdr:row>27</xdr:row>
      <xdr:rowOff>28575</xdr:rowOff>
    </xdr:to>
    <xdr:sp macro="" textlink="">
      <xdr:nvSpPr>
        <xdr:cNvPr id="20525" name="Text Box 2088">
          <a:extLst>
            <a:ext uri="{FF2B5EF4-FFF2-40B4-BE49-F238E27FC236}">
              <a16:creationId xmlns:a16="http://schemas.microsoft.com/office/drawing/2014/main" id="{00000000-0008-0000-0100-00002D500000}"/>
            </a:ext>
          </a:extLst>
        </xdr:cNvPr>
        <xdr:cNvSpPr txBox="1">
          <a:spLocks noChangeArrowheads="1"/>
        </xdr:cNvSpPr>
      </xdr:nvSpPr>
      <xdr:spPr bwMode="auto">
        <a:xfrm>
          <a:off x="3152775" y="440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27</xdr:row>
      <xdr:rowOff>95250</xdr:rowOff>
    </xdr:from>
    <xdr:to>
      <xdr:col>2</xdr:col>
      <xdr:colOff>171450</xdr:colOff>
      <xdr:row>27</xdr:row>
      <xdr:rowOff>342900</xdr:rowOff>
    </xdr:to>
    <xdr:sp macro="" textlink="">
      <xdr:nvSpPr>
        <xdr:cNvPr id="20526" name="Text Box 2070">
          <a:extLst>
            <a:ext uri="{FF2B5EF4-FFF2-40B4-BE49-F238E27FC236}">
              <a16:creationId xmlns:a16="http://schemas.microsoft.com/office/drawing/2014/main" id="{00000000-0008-0000-0100-00002E500000}"/>
            </a:ext>
          </a:extLst>
        </xdr:cNvPr>
        <xdr:cNvSpPr txBox="1">
          <a:spLocks noChangeArrowheads="1"/>
        </xdr:cNvSpPr>
      </xdr:nvSpPr>
      <xdr:spPr bwMode="auto">
        <a:xfrm>
          <a:off x="3152775" y="44958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27</xdr:row>
      <xdr:rowOff>190500</xdr:rowOff>
    </xdr:from>
    <xdr:to>
      <xdr:col>2</xdr:col>
      <xdr:colOff>171450</xdr:colOff>
      <xdr:row>28</xdr:row>
      <xdr:rowOff>28575</xdr:rowOff>
    </xdr:to>
    <xdr:sp macro="" textlink="">
      <xdr:nvSpPr>
        <xdr:cNvPr id="20527" name="Text Box 2088">
          <a:extLst>
            <a:ext uri="{FF2B5EF4-FFF2-40B4-BE49-F238E27FC236}">
              <a16:creationId xmlns:a16="http://schemas.microsoft.com/office/drawing/2014/main" id="{00000000-0008-0000-0100-00002F500000}"/>
            </a:ext>
          </a:extLst>
        </xdr:cNvPr>
        <xdr:cNvSpPr txBox="1">
          <a:spLocks noChangeArrowheads="1"/>
        </xdr:cNvSpPr>
      </xdr:nvSpPr>
      <xdr:spPr bwMode="auto">
        <a:xfrm>
          <a:off x="3152775" y="45624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27</xdr:row>
      <xdr:rowOff>190500</xdr:rowOff>
    </xdr:from>
    <xdr:to>
      <xdr:col>2</xdr:col>
      <xdr:colOff>171450</xdr:colOff>
      <xdr:row>28</xdr:row>
      <xdr:rowOff>28575</xdr:rowOff>
    </xdr:to>
    <xdr:sp macro="" textlink="">
      <xdr:nvSpPr>
        <xdr:cNvPr id="20528" name="Text Box 2088">
          <a:extLst>
            <a:ext uri="{FF2B5EF4-FFF2-40B4-BE49-F238E27FC236}">
              <a16:creationId xmlns:a16="http://schemas.microsoft.com/office/drawing/2014/main" id="{00000000-0008-0000-0100-000030500000}"/>
            </a:ext>
          </a:extLst>
        </xdr:cNvPr>
        <xdr:cNvSpPr txBox="1">
          <a:spLocks noChangeArrowheads="1"/>
        </xdr:cNvSpPr>
      </xdr:nvSpPr>
      <xdr:spPr bwMode="auto">
        <a:xfrm>
          <a:off x="3152775" y="45624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28</xdr:row>
      <xdr:rowOff>95250</xdr:rowOff>
    </xdr:from>
    <xdr:to>
      <xdr:col>2</xdr:col>
      <xdr:colOff>171450</xdr:colOff>
      <xdr:row>28</xdr:row>
      <xdr:rowOff>342900</xdr:rowOff>
    </xdr:to>
    <xdr:sp macro="" textlink="">
      <xdr:nvSpPr>
        <xdr:cNvPr id="20529" name="Text Box 2070">
          <a:extLst>
            <a:ext uri="{FF2B5EF4-FFF2-40B4-BE49-F238E27FC236}">
              <a16:creationId xmlns:a16="http://schemas.microsoft.com/office/drawing/2014/main" id="{00000000-0008-0000-0100-000031500000}"/>
            </a:ext>
          </a:extLst>
        </xdr:cNvPr>
        <xdr:cNvSpPr txBox="1">
          <a:spLocks noChangeArrowheads="1"/>
        </xdr:cNvSpPr>
      </xdr:nvSpPr>
      <xdr:spPr bwMode="auto">
        <a:xfrm>
          <a:off x="3152775" y="46577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28</xdr:row>
      <xdr:rowOff>190500</xdr:rowOff>
    </xdr:from>
    <xdr:to>
      <xdr:col>2</xdr:col>
      <xdr:colOff>171450</xdr:colOff>
      <xdr:row>29</xdr:row>
      <xdr:rowOff>28575</xdr:rowOff>
    </xdr:to>
    <xdr:sp macro="" textlink="">
      <xdr:nvSpPr>
        <xdr:cNvPr id="20530" name="Text Box 2088">
          <a:extLst>
            <a:ext uri="{FF2B5EF4-FFF2-40B4-BE49-F238E27FC236}">
              <a16:creationId xmlns:a16="http://schemas.microsoft.com/office/drawing/2014/main" id="{00000000-0008-0000-0100-000032500000}"/>
            </a:ext>
          </a:extLst>
        </xdr:cNvPr>
        <xdr:cNvSpPr txBox="1">
          <a:spLocks noChangeArrowheads="1"/>
        </xdr:cNvSpPr>
      </xdr:nvSpPr>
      <xdr:spPr bwMode="auto">
        <a:xfrm>
          <a:off x="3152775" y="472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28</xdr:row>
      <xdr:rowOff>190500</xdr:rowOff>
    </xdr:from>
    <xdr:to>
      <xdr:col>2</xdr:col>
      <xdr:colOff>171450</xdr:colOff>
      <xdr:row>29</xdr:row>
      <xdr:rowOff>28575</xdr:rowOff>
    </xdr:to>
    <xdr:sp macro="" textlink="">
      <xdr:nvSpPr>
        <xdr:cNvPr id="20531" name="Text Box 2088">
          <a:extLst>
            <a:ext uri="{FF2B5EF4-FFF2-40B4-BE49-F238E27FC236}">
              <a16:creationId xmlns:a16="http://schemas.microsoft.com/office/drawing/2014/main" id="{00000000-0008-0000-0100-000033500000}"/>
            </a:ext>
          </a:extLst>
        </xdr:cNvPr>
        <xdr:cNvSpPr txBox="1">
          <a:spLocks noChangeArrowheads="1"/>
        </xdr:cNvSpPr>
      </xdr:nvSpPr>
      <xdr:spPr bwMode="auto">
        <a:xfrm>
          <a:off x="3152775" y="472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29</xdr:row>
      <xdr:rowOff>95250</xdr:rowOff>
    </xdr:from>
    <xdr:to>
      <xdr:col>2</xdr:col>
      <xdr:colOff>171450</xdr:colOff>
      <xdr:row>29</xdr:row>
      <xdr:rowOff>342900</xdr:rowOff>
    </xdr:to>
    <xdr:sp macro="" textlink="">
      <xdr:nvSpPr>
        <xdr:cNvPr id="20532" name="Text Box 2070">
          <a:extLst>
            <a:ext uri="{FF2B5EF4-FFF2-40B4-BE49-F238E27FC236}">
              <a16:creationId xmlns:a16="http://schemas.microsoft.com/office/drawing/2014/main" id="{00000000-0008-0000-0100-000034500000}"/>
            </a:ext>
          </a:extLst>
        </xdr:cNvPr>
        <xdr:cNvSpPr txBox="1">
          <a:spLocks noChangeArrowheads="1"/>
        </xdr:cNvSpPr>
      </xdr:nvSpPr>
      <xdr:spPr bwMode="auto">
        <a:xfrm>
          <a:off x="3152775" y="48196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29</xdr:row>
      <xdr:rowOff>190500</xdr:rowOff>
    </xdr:from>
    <xdr:to>
      <xdr:col>2</xdr:col>
      <xdr:colOff>171450</xdr:colOff>
      <xdr:row>30</xdr:row>
      <xdr:rowOff>28575</xdr:rowOff>
    </xdr:to>
    <xdr:sp macro="" textlink="">
      <xdr:nvSpPr>
        <xdr:cNvPr id="20533" name="Text Box 2088">
          <a:extLst>
            <a:ext uri="{FF2B5EF4-FFF2-40B4-BE49-F238E27FC236}">
              <a16:creationId xmlns:a16="http://schemas.microsoft.com/office/drawing/2014/main" id="{00000000-0008-0000-0100-000035500000}"/>
            </a:ext>
          </a:extLst>
        </xdr:cNvPr>
        <xdr:cNvSpPr txBox="1">
          <a:spLocks noChangeArrowheads="1"/>
        </xdr:cNvSpPr>
      </xdr:nvSpPr>
      <xdr:spPr bwMode="auto">
        <a:xfrm>
          <a:off x="3152775" y="48863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29</xdr:row>
      <xdr:rowOff>190500</xdr:rowOff>
    </xdr:from>
    <xdr:to>
      <xdr:col>2</xdr:col>
      <xdr:colOff>171450</xdr:colOff>
      <xdr:row>30</xdr:row>
      <xdr:rowOff>28575</xdr:rowOff>
    </xdr:to>
    <xdr:sp macro="" textlink="">
      <xdr:nvSpPr>
        <xdr:cNvPr id="20534" name="Text Box 2088">
          <a:extLst>
            <a:ext uri="{FF2B5EF4-FFF2-40B4-BE49-F238E27FC236}">
              <a16:creationId xmlns:a16="http://schemas.microsoft.com/office/drawing/2014/main" id="{00000000-0008-0000-0100-000036500000}"/>
            </a:ext>
          </a:extLst>
        </xdr:cNvPr>
        <xdr:cNvSpPr txBox="1">
          <a:spLocks noChangeArrowheads="1"/>
        </xdr:cNvSpPr>
      </xdr:nvSpPr>
      <xdr:spPr bwMode="auto">
        <a:xfrm>
          <a:off x="3152775" y="48863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30</xdr:row>
      <xdr:rowOff>95250</xdr:rowOff>
    </xdr:from>
    <xdr:to>
      <xdr:col>2</xdr:col>
      <xdr:colOff>171450</xdr:colOff>
      <xdr:row>30</xdr:row>
      <xdr:rowOff>342900</xdr:rowOff>
    </xdr:to>
    <xdr:sp macro="" textlink="">
      <xdr:nvSpPr>
        <xdr:cNvPr id="20535" name="Text Box 2070">
          <a:extLst>
            <a:ext uri="{FF2B5EF4-FFF2-40B4-BE49-F238E27FC236}">
              <a16:creationId xmlns:a16="http://schemas.microsoft.com/office/drawing/2014/main" id="{00000000-0008-0000-0100-000037500000}"/>
            </a:ext>
          </a:extLst>
        </xdr:cNvPr>
        <xdr:cNvSpPr txBox="1">
          <a:spLocks noChangeArrowheads="1"/>
        </xdr:cNvSpPr>
      </xdr:nvSpPr>
      <xdr:spPr bwMode="auto">
        <a:xfrm>
          <a:off x="3152775" y="49815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30</xdr:row>
      <xdr:rowOff>190500</xdr:rowOff>
    </xdr:from>
    <xdr:to>
      <xdr:col>2</xdr:col>
      <xdr:colOff>171450</xdr:colOff>
      <xdr:row>31</xdr:row>
      <xdr:rowOff>28575</xdr:rowOff>
    </xdr:to>
    <xdr:sp macro="" textlink="">
      <xdr:nvSpPr>
        <xdr:cNvPr id="20536" name="Text Box 2088">
          <a:extLst>
            <a:ext uri="{FF2B5EF4-FFF2-40B4-BE49-F238E27FC236}">
              <a16:creationId xmlns:a16="http://schemas.microsoft.com/office/drawing/2014/main" id="{00000000-0008-0000-0100-000038500000}"/>
            </a:ext>
          </a:extLst>
        </xdr:cNvPr>
        <xdr:cNvSpPr txBox="1">
          <a:spLocks noChangeArrowheads="1"/>
        </xdr:cNvSpPr>
      </xdr:nvSpPr>
      <xdr:spPr bwMode="auto">
        <a:xfrm>
          <a:off x="3152775" y="5048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30</xdr:row>
      <xdr:rowOff>190500</xdr:rowOff>
    </xdr:from>
    <xdr:to>
      <xdr:col>2</xdr:col>
      <xdr:colOff>171450</xdr:colOff>
      <xdr:row>31</xdr:row>
      <xdr:rowOff>28575</xdr:rowOff>
    </xdr:to>
    <xdr:sp macro="" textlink="">
      <xdr:nvSpPr>
        <xdr:cNvPr id="20537" name="Text Box 2088">
          <a:extLst>
            <a:ext uri="{FF2B5EF4-FFF2-40B4-BE49-F238E27FC236}">
              <a16:creationId xmlns:a16="http://schemas.microsoft.com/office/drawing/2014/main" id="{00000000-0008-0000-0100-000039500000}"/>
            </a:ext>
          </a:extLst>
        </xdr:cNvPr>
        <xdr:cNvSpPr txBox="1">
          <a:spLocks noChangeArrowheads="1"/>
        </xdr:cNvSpPr>
      </xdr:nvSpPr>
      <xdr:spPr bwMode="auto">
        <a:xfrm>
          <a:off x="3152775" y="5048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31</xdr:row>
      <xdr:rowOff>95250</xdr:rowOff>
    </xdr:from>
    <xdr:to>
      <xdr:col>2</xdr:col>
      <xdr:colOff>171450</xdr:colOff>
      <xdr:row>31</xdr:row>
      <xdr:rowOff>342900</xdr:rowOff>
    </xdr:to>
    <xdr:sp macro="" textlink="">
      <xdr:nvSpPr>
        <xdr:cNvPr id="20538" name="Text Box 2070">
          <a:extLst>
            <a:ext uri="{FF2B5EF4-FFF2-40B4-BE49-F238E27FC236}">
              <a16:creationId xmlns:a16="http://schemas.microsoft.com/office/drawing/2014/main" id="{00000000-0008-0000-0100-00003A500000}"/>
            </a:ext>
          </a:extLst>
        </xdr:cNvPr>
        <xdr:cNvSpPr txBox="1">
          <a:spLocks noChangeArrowheads="1"/>
        </xdr:cNvSpPr>
      </xdr:nvSpPr>
      <xdr:spPr bwMode="auto">
        <a:xfrm>
          <a:off x="3152775" y="51435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31</xdr:row>
      <xdr:rowOff>190500</xdr:rowOff>
    </xdr:from>
    <xdr:to>
      <xdr:col>2</xdr:col>
      <xdr:colOff>171450</xdr:colOff>
      <xdr:row>32</xdr:row>
      <xdr:rowOff>28575</xdr:rowOff>
    </xdr:to>
    <xdr:sp macro="" textlink="">
      <xdr:nvSpPr>
        <xdr:cNvPr id="20539" name="Text Box 2088">
          <a:extLst>
            <a:ext uri="{FF2B5EF4-FFF2-40B4-BE49-F238E27FC236}">
              <a16:creationId xmlns:a16="http://schemas.microsoft.com/office/drawing/2014/main" id="{00000000-0008-0000-0100-00003B500000}"/>
            </a:ext>
          </a:extLst>
        </xdr:cNvPr>
        <xdr:cNvSpPr txBox="1">
          <a:spLocks noChangeArrowheads="1"/>
        </xdr:cNvSpPr>
      </xdr:nvSpPr>
      <xdr:spPr bwMode="auto">
        <a:xfrm>
          <a:off x="3152775" y="521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31</xdr:row>
      <xdr:rowOff>190500</xdr:rowOff>
    </xdr:from>
    <xdr:to>
      <xdr:col>2</xdr:col>
      <xdr:colOff>171450</xdr:colOff>
      <xdr:row>32</xdr:row>
      <xdr:rowOff>28575</xdr:rowOff>
    </xdr:to>
    <xdr:sp macro="" textlink="">
      <xdr:nvSpPr>
        <xdr:cNvPr id="20540" name="Text Box 2088">
          <a:extLst>
            <a:ext uri="{FF2B5EF4-FFF2-40B4-BE49-F238E27FC236}">
              <a16:creationId xmlns:a16="http://schemas.microsoft.com/office/drawing/2014/main" id="{00000000-0008-0000-0100-00003C500000}"/>
            </a:ext>
          </a:extLst>
        </xdr:cNvPr>
        <xdr:cNvSpPr txBox="1">
          <a:spLocks noChangeArrowheads="1"/>
        </xdr:cNvSpPr>
      </xdr:nvSpPr>
      <xdr:spPr bwMode="auto">
        <a:xfrm>
          <a:off x="3152775" y="521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32</xdr:row>
      <xdr:rowOff>95250</xdr:rowOff>
    </xdr:from>
    <xdr:to>
      <xdr:col>2</xdr:col>
      <xdr:colOff>171450</xdr:colOff>
      <xdr:row>32</xdr:row>
      <xdr:rowOff>342900</xdr:rowOff>
    </xdr:to>
    <xdr:sp macro="" textlink="">
      <xdr:nvSpPr>
        <xdr:cNvPr id="20541" name="Text Box 2070">
          <a:extLst>
            <a:ext uri="{FF2B5EF4-FFF2-40B4-BE49-F238E27FC236}">
              <a16:creationId xmlns:a16="http://schemas.microsoft.com/office/drawing/2014/main" id="{00000000-0008-0000-0100-00003D500000}"/>
            </a:ext>
          </a:extLst>
        </xdr:cNvPr>
        <xdr:cNvSpPr txBox="1">
          <a:spLocks noChangeArrowheads="1"/>
        </xdr:cNvSpPr>
      </xdr:nvSpPr>
      <xdr:spPr bwMode="auto">
        <a:xfrm>
          <a:off x="3152775" y="53054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32</xdr:row>
      <xdr:rowOff>190500</xdr:rowOff>
    </xdr:from>
    <xdr:to>
      <xdr:col>2</xdr:col>
      <xdr:colOff>171450</xdr:colOff>
      <xdr:row>33</xdr:row>
      <xdr:rowOff>28575</xdr:rowOff>
    </xdr:to>
    <xdr:sp macro="" textlink="">
      <xdr:nvSpPr>
        <xdr:cNvPr id="20542" name="Text Box 2088">
          <a:extLst>
            <a:ext uri="{FF2B5EF4-FFF2-40B4-BE49-F238E27FC236}">
              <a16:creationId xmlns:a16="http://schemas.microsoft.com/office/drawing/2014/main" id="{00000000-0008-0000-0100-00003E500000}"/>
            </a:ext>
          </a:extLst>
        </xdr:cNvPr>
        <xdr:cNvSpPr txBox="1">
          <a:spLocks noChangeArrowheads="1"/>
        </xdr:cNvSpPr>
      </xdr:nvSpPr>
      <xdr:spPr bwMode="auto">
        <a:xfrm>
          <a:off x="3152775" y="5372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32</xdr:row>
      <xdr:rowOff>190500</xdr:rowOff>
    </xdr:from>
    <xdr:to>
      <xdr:col>2</xdr:col>
      <xdr:colOff>171450</xdr:colOff>
      <xdr:row>33</xdr:row>
      <xdr:rowOff>28575</xdr:rowOff>
    </xdr:to>
    <xdr:sp macro="" textlink="">
      <xdr:nvSpPr>
        <xdr:cNvPr id="20543" name="Text Box 2088">
          <a:extLst>
            <a:ext uri="{FF2B5EF4-FFF2-40B4-BE49-F238E27FC236}">
              <a16:creationId xmlns:a16="http://schemas.microsoft.com/office/drawing/2014/main" id="{00000000-0008-0000-0100-00003F500000}"/>
            </a:ext>
          </a:extLst>
        </xdr:cNvPr>
        <xdr:cNvSpPr txBox="1">
          <a:spLocks noChangeArrowheads="1"/>
        </xdr:cNvSpPr>
      </xdr:nvSpPr>
      <xdr:spPr bwMode="auto">
        <a:xfrm>
          <a:off x="3152775" y="5372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33</xdr:row>
      <xdr:rowOff>95250</xdr:rowOff>
    </xdr:from>
    <xdr:to>
      <xdr:col>2</xdr:col>
      <xdr:colOff>171450</xdr:colOff>
      <xdr:row>33</xdr:row>
      <xdr:rowOff>342900</xdr:rowOff>
    </xdr:to>
    <xdr:sp macro="" textlink="">
      <xdr:nvSpPr>
        <xdr:cNvPr id="20544" name="Text Box 2070">
          <a:extLst>
            <a:ext uri="{FF2B5EF4-FFF2-40B4-BE49-F238E27FC236}">
              <a16:creationId xmlns:a16="http://schemas.microsoft.com/office/drawing/2014/main" id="{00000000-0008-0000-0100-000040500000}"/>
            </a:ext>
          </a:extLst>
        </xdr:cNvPr>
        <xdr:cNvSpPr txBox="1">
          <a:spLocks noChangeArrowheads="1"/>
        </xdr:cNvSpPr>
      </xdr:nvSpPr>
      <xdr:spPr bwMode="auto">
        <a:xfrm>
          <a:off x="3152775" y="54673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33</xdr:row>
      <xdr:rowOff>190500</xdr:rowOff>
    </xdr:from>
    <xdr:to>
      <xdr:col>2</xdr:col>
      <xdr:colOff>171450</xdr:colOff>
      <xdr:row>34</xdr:row>
      <xdr:rowOff>28575</xdr:rowOff>
    </xdr:to>
    <xdr:sp macro="" textlink="">
      <xdr:nvSpPr>
        <xdr:cNvPr id="20545" name="Text Box 2088">
          <a:extLst>
            <a:ext uri="{FF2B5EF4-FFF2-40B4-BE49-F238E27FC236}">
              <a16:creationId xmlns:a16="http://schemas.microsoft.com/office/drawing/2014/main" id="{00000000-0008-0000-0100-000041500000}"/>
            </a:ext>
          </a:extLst>
        </xdr:cNvPr>
        <xdr:cNvSpPr txBox="1">
          <a:spLocks noChangeArrowheads="1"/>
        </xdr:cNvSpPr>
      </xdr:nvSpPr>
      <xdr:spPr bwMode="auto">
        <a:xfrm>
          <a:off x="3152775" y="55340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33</xdr:row>
      <xdr:rowOff>190500</xdr:rowOff>
    </xdr:from>
    <xdr:to>
      <xdr:col>2</xdr:col>
      <xdr:colOff>171450</xdr:colOff>
      <xdr:row>34</xdr:row>
      <xdr:rowOff>28575</xdr:rowOff>
    </xdr:to>
    <xdr:sp macro="" textlink="">
      <xdr:nvSpPr>
        <xdr:cNvPr id="20546" name="Text Box 2088">
          <a:extLst>
            <a:ext uri="{FF2B5EF4-FFF2-40B4-BE49-F238E27FC236}">
              <a16:creationId xmlns:a16="http://schemas.microsoft.com/office/drawing/2014/main" id="{00000000-0008-0000-0100-000042500000}"/>
            </a:ext>
          </a:extLst>
        </xdr:cNvPr>
        <xdr:cNvSpPr txBox="1">
          <a:spLocks noChangeArrowheads="1"/>
        </xdr:cNvSpPr>
      </xdr:nvSpPr>
      <xdr:spPr bwMode="auto">
        <a:xfrm>
          <a:off x="3152775" y="55340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34</xdr:row>
      <xdr:rowOff>95250</xdr:rowOff>
    </xdr:from>
    <xdr:to>
      <xdr:col>2</xdr:col>
      <xdr:colOff>171450</xdr:colOff>
      <xdr:row>34</xdr:row>
      <xdr:rowOff>342900</xdr:rowOff>
    </xdr:to>
    <xdr:sp macro="" textlink="">
      <xdr:nvSpPr>
        <xdr:cNvPr id="20547" name="Text Box 2070">
          <a:extLst>
            <a:ext uri="{FF2B5EF4-FFF2-40B4-BE49-F238E27FC236}">
              <a16:creationId xmlns:a16="http://schemas.microsoft.com/office/drawing/2014/main" id="{00000000-0008-0000-0100-000043500000}"/>
            </a:ext>
          </a:extLst>
        </xdr:cNvPr>
        <xdr:cNvSpPr txBox="1">
          <a:spLocks noChangeArrowheads="1"/>
        </xdr:cNvSpPr>
      </xdr:nvSpPr>
      <xdr:spPr bwMode="auto">
        <a:xfrm>
          <a:off x="3152775" y="56292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34</xdr:row>
      <xdr:rowOff>190500</xdr:rowOff>
    </xdr:from>
    <xdr:to>
      <xdr:col>2</xdr:col>
      <xdr:colOff>171450</xdr:colOff>
      <xdr:row>35</xdr:row>
      <xdr:rowOff>28575</xdr:rowOff>
    </xdr:to>
    <xdr:sp macro="" textlink="">
      <xdr:nvSpPr>
        <xdr:cNvPr id="20548" name="Text Box 2088">
          <a:extLst>
            <a:ext uri="{FF2B5EF4-FFF2-40B4-BE49-F238E27FC236}">
              <a16:creationId xmlns:a16="http://schemas.microsoft.com/office/drawing/2014/main" id="{00000000-0008-0000-0100-000044500000}"/>
            </a:ext>
          </a:extLst>
        </xdr:cNvPr>
        <xdr:cNvSpPr txBox="1">
          <a:spLocks noChangeArrowheads="1"/>
        </xdr:cNvSpPr>
      </xdr:nvSpPr>
      <xdr:spPr bwMode="auto">
        <a:xfrm>
          <a:off x="3152775" y="56959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34</xdr:row>
      <xdr:rowOff>190500</xdr:rowOff>
    </xdr:from>
    <xdr:to>
      <xdr:col>2</xdr:col>
      <xdr:colOff>171450</xdr:colOff>
      <xdr:row>35</xdr:row>
      <xdr:rowOff>28575</xdr:rowOff>
    </xdr:to>
    <xdr:sp macro="" textlink="">
      <xdr:nvSpPr>
        <xdr:cNvPr id="20549" name="Text Box 2088">
          <a:extLst>
            <a:ext uri="{FF2B5EF4-FFF2-40B4-BE49-F238E27FC236}">
              <a16:creationId xmlns:a16="http://schemas.microsoft.com/office/drawing/2014/main" id="{00000000-0008-0000-0100-000045500000}"/>
            </a:ext>
          </a:extLst>
        </xdr:cNvPr>
        <xdr:cNvSpPr txBox="1">
          <a:spLocks noChangeArrowheads="1"/>
        </xdr:cNvSpPr>
      </xdr:nvSpPr>
      <xdr:spPr bwMode="auto">
        <a:xfrm>
          <a:off x="3152775" y="56959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35</xdr:row>
      <xdr:rowOff>95250</xdr:rowOff>
    </xdr:from>
    <xdr:to>
      <xdr:col>2</xdr:col>
      <xdr:colOff>171450</xdr:colOff>
      <xdr:row>35</xdr:row>
      <xdr:rowOff>342900</xdr:rowOff>
    </xdr:to>
    <xdr:sp macro="" textlink="">
      <xdr:nvSpPr>
        <xdr:cNvPr id="20550" name="Text Box 2070">
          <a:extLst>
            <a:ext uri="{FF2B5EF4-FFF2-40B4-BE49-F238E27FC236}">
              <a16:creationId xmlns:a16="http://schemas.microsoft.com/office/drawing/2014/main" id="{00000000-0008-0000-0100-000046500000}"/>
            </a:ext>
          </a:extLst>
        </xdr:cNvPr>
        <xdr:cNvSpPr txBox="1">
          <a:spLocks noChangeArrowheads="1"/>
        </xdr:cNvSpPr>
      </xdr:nvSpPr>
      <xdr:spPr bwMode="auto">
        <a:xfrm>
          <a:off x="3152775" y="57912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35</xdr:row>
      <xdr:rowOff>190500</xdr:rowOff>
    </xdr:from>
    <xdr:to>
      <xdr:col>2</xdr:col>
      <xdr:colOff>171450</xdr:colOff>
      <xdr:row>36</xdr:row>
      <xdr:rowOff>28575</xdr:rowOff>
    </xdr:to>
    <xdr:sp macro="" textlink="">
      <xdr:nvSpPr>
        <xdr:cNvPr id="20551" name="Text Box 2088">
          <a:extLst>
            <a:ext uri="{FF2B5EF4-FFF2-40B4-BE49-F238E27FC236}">
              <a16:creationId xmlns:a16="http://schemas.microsoft.com/office/drawing/2014/main" id="{00000000-0008-0000-0100-000047500000}"/>
            </a:ext>
          </a:extLst>
        </xdr:cNvPr>
        <xdr:cNvSpPr txBox="1">
          <a:spLocks noChangeArrowheads="1"/>
        </xdr:cNvSpPr>
      </xdr:nvSpPr>
      <xdr:spPr bwMode="auto">
        <a:xfrm>
          <a:off x="3152775" y="58578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35</xdr:row>
      <xdr:rowOff>190500</xdr:rowOff>
    </xdr:from>
    <xdr:to>
      <xdr:col>2</xdr:col>
      <xdr:colOff>171450</xdr:colOff>
      <xdr:row>36</xdr:row>
      <xdr:rowOff>28575</xdr:rowOff>
    </xdr:to>
    <xdr:sp macro="" textlink="">
      <xdr:nvSpPr>
        <xdr:cNvPr id="20552" name="Text Box 2088">
          <a:extLst>
            <a:ext uri="{FF2B5EF4-FFF2-40B4-BE49-F238E27FC236}">
              <a16:creationId xmlns:a16="http://schemas.microsoft.com/office/drawing/2014/main" id="{00000000-0008-0000-0100-000048500000}"/>
            </a:ext>
          </a:extLst>
        </xdr:cNvPr>
        <xdr:cNvSpPr txBox="1">
          <a:spLocks noChangeArrowheads="1"/>
        </xdr:cNvSpPr>
      </xdr:nvSpPr>
      <xdr:spPr bwMode="auto">
        <a:xfrm>
          <a:off x="3152775" y="58578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36</xdr:row>
      <xdr:rowOff>95250</xdr:rowOff>
    </xdr:from>
    <xdr:to>
      <xdr:col>2</xdr:col>
      <xdr:colOff>171450</xdr:colOff>
      <xdr:row>36</xdr:row>
      <xdr:rowOff>342900</xdr:rowOff>
    </xdr:to>
    <xdr:sp macro="" textlink="">
      <xdr:nvSpPr>
        <xdr:cNvPr id="20553" name="Text Box 2070">
          <a:extLst>
            <a:ext uri="{FF2B5EF4-FFF2-40B4-BE49-F238E27FC236}">
              <a16:creationId xmlns:a16="http://schemas.microsoft.com/office/drawing/2014/main" id="{00000000-0008-0000-0100-000049500000}"/>
            </a:ext>
          </a:extLst>
        </xdr:cNvPr>
        <xdr:cNvSpPr txBox="1">
          <a:spLocks noChangeArrowheads="1"/>
        </xdr:cNvSpPr>
      </xdr:nvSpPr>
      <xdr:spPr bwMode="auto">
        <a:xfrm>
          <a:off x="3152775" y="59531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36</xdr:row>
      <xdr:rowOff>190500</xdr:rowOff>
    </xdr:from>
    <xdr:to>
      <xdr:col>2</xdr:col>
      <xdr:colOff>171450</xdr:colOff>
      <xdr:row>37</xdr:row>
      <xdr:rowOff>28575</xdr:rowOff>
    </xdr:to>
    <xdr:sp macro="" textlink="">
      <xdr:nvSpPr>
        <xdr:cNvPr id="20554" name="Text Box 2088">
          <a:extLst>
            <a:ext uri="{FF2B5EF4-FFF2-40B4-BE49-F238E27FC236}">
              <a16:creationId xmlns:a16="http://schemas.microsoft.com/office/drawing/2014/main" id="{00000000-0008-0000-0100-00004A500000}"/>
            </a:ext>
          </a:extLst>
        </xdr:cNvPr>
        <xdr:cNvSpPr txBox="1">
          <a:spLocks noChangeArrowheads="1"/>
        </xdr:cNvSpPr>
      </xdr:nvSpPr>
      <xdr:spPr bwMode="auto">
        <a:xfrm>
          <a:off x="3152775" y="60198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36</xdr:row>
      <xdr:rowOff>190500</xdr:rowOff>
    </xdr:from>
    <xdr:to>
      <xdr:col>2</xdr:col>
      <xdr:colOff>171450</xdr:colOff>
      <xdr:row>37</xdr:row>
      <xdr:rowOff>28575</xdr:rowOff>
    </xdr:to>
    <xdr:sp macro="" textlink="">
      <xdr:nvSpPr>
        <xdr:cNvPr id="20555" name="Text Box 2088">
          <a:extLst>
            <a:ext uri="{FF2B5EF4-FFF2-40B4-BE49-F238E27FC236}">
              <a16:creationId xmlns:a16="http://schemas.microsoft.com/office/drawing/2014/main" id="{00000000-0008-0000-0100-00004B500000}"/>
            </a:ext>
          </a:extLst>
        </xdr:cNvPr>
        <xdr:cNvSpPr txBox="1">
          <a:spLocks noChangeArrowheads="1"/>
        </xdr:cNvSpPr>
      </xdr:nvSpPr>
      <xdr:spPr bwMode="auto">
        <a:xfrm>
          <a:off x="3152775" y="60198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37</xdr:row>
      <xdr:rowOff>95250</xdr:rowOff>
    </xdr:from>
    <xdr:to>
      <xdr:col>2</xdr:col>
      <xdr:colOff>171450</xdr:colOff>
      <xdr:row>37</xdr:row>
      <xdr:rowOff>342900</xdr:rowOff>
    </xdr:to>
    <xdr:sp macro="" textlink="">
      <xdr:nvSpPr>
        <xdr:cNvPr id="20556" name="Text Box 2070">
          <a:extLst>
            <a:ext uri="{FF2B5EF4-FFF2-40B4-BE49-F238E27FC236}">
              <a16:creationId xmlns:a16="http://schemas.microsoft.com/office/drawing/2014/main" id="{00000000-0008-0000-0100-00004C500000}"/>
            </a:ext>
          </a:extLst>
        </xdr:cNvPr>
        <xdr:cNvSpPr txBox="1">
          <a:spLocks noChangeArrowheads="1"/>
        </xdr:cNvSpPr>
      </xdr:nvSpPr>
      <xdr:spPr bwMode="auto">
        <a:xfrm>
          <a:off x="3152775" y="61150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37</xdr:row>
      <xdr:rowOff>190500</xdr:rowOff>
    </xdr:from>
    <xdr:to>
      <xdr:col>2</xdr:col>
      <xdr:colOff>171450</xdr:colOff>
      <xdr:row>38</xdr:row>
      <xdr:rowOff>28575</xdr:rowOff>
    </xdr:to>
    <xdr:sp macro="" textlink="">
      <xdr:nvSpPr>
        <xdr:cNvPr id="20557" name="Text Box 2088">
          <a:extLst>
            <a:ext uri="{FF2B5EF4-FFF2-40B4-BE49-F238E27FC236}">
              <a16:creationId xmlns:a16="http://schemas.microsoft.com/office/drawing/2014/main" id="{00000000-0008-0000-0100-00004D500000}"/>
            </a:ext>
          </a:extLst>
        </xdr:cNvPr>
        <xdr:cNvSpPr txBox="1">
          <a:spLocks noChangeArrowheads="1"/>
        </xdr:cNvSpPr>
      </xdr:nvSpPr>
      <xdr:spPr bwMode="auto">
        <a:xfrm>
          <a:off x="3152775" y="61817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37</xdr:row>
      <xdr:rowOff>190500</xdr:rowOff>
    </xdr:from>
    <xdr:to>
      <xdr:col>2</xdr:col>
      <xdr:colOff>171450</xdr:colOff>
      <xdr:row>38</xdr:row>
      <xdr:rowOff>28575</xdr:rowOff>
    </xdr:to>
    <xdr:sp macro="" textlink="">
      <xdr:nvSpPr>
        <xdr:cNvPr id="20558" name="Text Box 2088">
          <a:extLst>
            <a:ext uri="{FF2B5EF4-FFF2-40B4-BE49-F238E27FC236}">
              <a16:creationId xmlns:a16="http://schemas.microsoft.com/office/drawing/2014/main" id="{00000000-0008-0000-0100-00004E500000}"/>
            </a:ext>
          </a:extLst>
        </xdr:cNvPr>
        <xdr:cNvSpPr txBox="1">
          <a:spLocks noChangeArrowheads="1"/>
        </xdr:cNvSpPr>
      </xdr:nvSpPr>
      <xdr:spPr bwMode="auto">
        <a:xfrm>
          <a:off x="3152775" y="61817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38</xdr:row>
      <xdr:rowOff>95250</xdr:rowOff>
    </xdr:from>
    <xdr:to>
      <xdr:col>2</xdr:col>
      <xdr:colOff>171450</xdr:colOff>
      <xdr:row>38</xdr:row>
      <xdr:rowOff>342900</xdr:rowOff>
    </xdr:to>
    <xdr:sp macro="" textlink="">
      <xdr:nvSpPr>
        <xdr:cNvPr id="20559" name="Text Box 2070">
          <a:extLst>
            <a:ext uri="{FF2B5EF4-FFF2-40B4-BE49-F238E27FC236}">
              <a16:creationId xmlns:a16="http://schemas.microsoft.com/office/drawing/2014/main" id="{00000000-0008-0000-0100-00004F500000}"/>
            </a:ext>
          </a:extLst>
        </xdr:cNvPr>
        <xdr:cNvSpPr txBox="1">
          <a:spLocks noChangeArrowheads="1"/>
        </xdr:cNvSpPr>
      </xdr:nvSpPr>
      <xdr:spPr bwMode="auto">
        <a:xfrm>
          <a:off x="3152775" y="6276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38</xdr:row>
      <xdr:rowOff>190500</xdr:rowOff>
    </xdr:from>
    <xdr:to>
      <xdr:col>2</xdr:col>
      <xdr:colOff>171450</xdr:colOff>
      <xdr:row>39</xdr:row>
      <xdr:rowOff>28575</xdr:rowOff>
    </xdr:to>
    <xdr:sp macro="" textlink="">
      <xdr:nvSpPr>
        <xdr:cNvPr id="20560" name="Text Box 2088">
          <a:extLst>
            <a:ext uri="{FF2B5EF4-FFF2-40B4-BE49-F238E27FC236}">
              <a16:creationId xmlns:a16="http://schemas.microsoft.com/office/drawing/2014/main" id="{00000000-0008-0000-0100-000050500000}"/>
            </a:ext>
          </a:extLst>
        </xdr:cNvPr>
        <xdr:cNvSpPr txBox="1">
          <a:spLocks noChangeArrowheads="1"/>
        </xdr:cNvSpPr>
      </xdr:nvSpPr>
      <xdr:spPr bwMode="auto">
        <a:xfrm>
          <a:off x="3152775" y="6343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38</xdr:row>
      <xdr:rowOff>190500</xdr:rowOff>
    </xdr:from>
    <xdr:to>
      <xdr:col>2</xdr:col>
      <xdr:colOff>171450</xdr:colOff>
      <xdr:row>39</xdr:row>
      <xdr:rowOff>28575</xdr:rowOff>
    </xdr:to>
    <xdr:sp macro="" textlink="">
      <xdr:nvSpPr>
        <xdr:cNvPr id="20561" name="Text Box 2088">
          <a:extLst>
            <a:ext uri="{FF2B5EF4-FFF2-40B4-BE49-F238E27FC236}">
              <a16:creationId xmlns:a16="http://schemas.microsoft.com/office/drawing/2014/main" id="{00000000-0008-0000-0100-000051500000}"/>
            </a:ext>
          </a:extLst>
        </xdr:cNvPr>
        <xdr:cNvSpPr txBox="1">
          <a:spLocks noChangeArrowheads="1"/>
        </xdr:cNvSpPr>
      </xdr:nvSpPr>
      <xdr:spPr bwMode="auto">
        <a:xfrm>
          <a:off x="3152775" y="6343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39</xdr:row>
      <xdr:rowOff>95250</xdr:rowOff>
    </xdr:from>
    <xdr:to>
      <xdr:col>2</xdr:col>
      <xdr:colOff>171450</xdr:colOff>
      <xdr:row>39</xdr:row>
      <xdr:rowOff>342900</xdr:rowOff>
    </xdr:to>
    <xdr:sp macro="" textlink="">
      <xdr:nvSpPr>
        <xdr:cNvPr id="20562" name="Text Box 2070">
          <a:extLst>
            <a:ext uri="{FF2B5EF4-FFF2-40B4-BE49-F238E27FC236}">
              <a16:creationId xmlns:a16="http://schemas.microsoft.com/office/drawing/2014/main" id="{00000000-0008-0000-0100-000052500000}"/>
            </a:ext>
          </a:extLst>
        </xdr:cNvPr>
        <xdr:cNvSpPr txBox="1">
          <a:spLocks noChangeArrowheads="1"/>
        </xdr:cNvSpPr>
      </xdr:nvSpPr>
      <xdr:spPr bwMode="auto">
        <a:xfrm>
          <a:off x="3152775" y="64389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39</xdr:row>
      <xdr:rowOff>190500</xdr:rowOff>
    </xdr:from>
    <xdr:to>
      <xdr:col>2</xdr:col>
      <xdr:colOff>171450</xdr:colOff>
      <xdr:row>40</xdr:row>
      <xdr:rowOff>28575</xdr:rowOff>
    </xdr:to>
    <xdr:sp macro="" textlink="">
      <xdr:nvSpPr>
        <xdr:cNvPr id="20563" name="Text Box 2088">
          <a:extLst>
            <a:ext uri="{FF2B5EF4-FFF2-40B4-BE49-F238E27FC236}">
              <a16:creationId xmlns:a16="http://schemas.microsoft.com/office/drawing/2014/main" id="{00000000-0008-0000-0100-000053500000}"/>
            </a:ext>
          </a:extLst>
        </xdr:cNvPr>
        <xdr:cNvSpPr txBox="1">
          <a:spLocks noChangeArrowheads="1"/>
        </xdr:cNvSpPr>
      </xdr:nvSpPr>
      <xdr:spPr bwMode="auto">
        <a:xfrm>
          <a:off x="3152775" y="6505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39</xdr:row>
      <xdr:rowOff>190500</xdr:rowOff>
    </xdr:from>
    <xdr:to>
      <xdr:col>2</xdr:col>
      <xdr:colOff>171450</xdr:colOff>
      <xdr:row>40</xdr:row>
      <xdr:rowOff>28575</xdr:rowOff>
    </xdr:to>
    <xdr:sp macro="" textlink="">
      <xdr:nvSpPr>
        <xdr:cNvPr id="20564" name="Text Box 2088">
          <a:extLst>
            <a:ext uri="{FF2B5EF4-FFF2-40B4-BE49-F238E27FC236}">
              <a16:creationId xmlns:a16="http://schemas.microsoft.com/office/drawing/2014/main" id="{00000000-0008-0000-0100-000054500000}"/>
            </a:ext>
          </a:extLst>
        </xdr:cNvPr>
        <xdr:cNvSpPr txBox="1">
          <a:spLocks noChangeArrowheads="1"/>
        </xdr:cNvSpPr>
      </xdr:nvSpPr>
      <xdr:spPr bwMode="auto">
        <a:xfrm>
          <a:off x="3152775" y="6505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40</xdr:row>
      <xdr:rowOff>95250</xdr:rowOff>
    </xdr:from>
    <xdr:to>
      <xdr:col>2</xdr:col>
      <xdr:colOff>171450</xdr:colOff>
      <xdr:row>40</xdr:row>
      <xdr:rowOff>342900</xdr:rowOff>
    </xdr:to>
    <xdr:sp macro="" textlink="">
      <xdr:nvSpPr>
        <xdr:cNvPr id="20565" name="Text Box 2070">
          <a:extLst>
            <a:ext uri="{FF2B5EF4-FFF2-40B4-BE49-F238E27FC236}">
              <a16:creationId xmlns:a16="http://schemas.microsoft.com/office/drawing/2014/main" id="{00000000-0008-0000-0100-000055500000}"/>
            </a:ext>
          </a:extLst>
        </xdr:cNvPr>
        <xdr:cNvSpPr txBox="1">
          <a:spLocks noChangeArrowheads="1"/>
        </xdr:cNvSpPr>
      </xdr:nvSpPr>
      <xdr:spPr bwMode="auto">
        <a:xfrm>
          <a:off x="3152775" y="66008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40</xdr:row>
      <xdr:rowOff>190500</xdr:rowOff>
    </xdr:from>
    <xdr:to>
      <xdr:col>2</xdr:col>
      <xdr:colOff>171450</xdr:colOff>
      <xdr:row>41</xdr:row>
      <xdr:rowOff>28575</xdr:rowOff>
    </xdr:to>
    <xdr:sp macro="" textlink="">
      <xdr:nvSpPr>
        <xdr:cNvPr id="20566" name="Text Box 2088">
          <a:extLst>
            <a:ext uri="{FF2B5EF4-FFF2-40B4-BE49-F238E27FC236}">
              <a16:creationId xmlns:a16="http://schemas.microsoft.com/office/drawing/2014/main" id="{00000000-0008-0000-0100-000056500000}"/>
            </a:ext>
          </a:extLst>
        </xdr:cNvPr>
        <xdr:cNvSpPr txBox="1">
          <a:spLocks noChangeArrowheads="1"/>
        </xdr:cNvSpPr>
      </xdr:nvSpPr>
      <xdr:spPr bwMode="auto">
        <a:xfrm>
          <a:off x="3152775" y="66675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40</xdr:row>
      <xdr:rowOff>190500</xdr:rowOff>
    </xdr:from>
    <xdr:to>
      <xdr:col>2</xdr:col>
      <xdr:colOff>171450</xdr:colOff>
      <xdr:row>41</xdr:row>
      <xdr:rowOff>28575</xdr:rowOff>
    </xdr:to>
    <xdr:sp macro="" textlink="">
      <xdr:nvSpPr>
        <xdr:cNvPr id="20567" name="Text Box 2088">
          <a:extLst>
            <a:ext uri="{FF2B5EF4-FFF2-40B4-BE49-F238E27FC236}">
              <a16:creationId xmlns:a16="http://schemas.microsoft.com/office/drawing/2014/main" id="{00000000-0008-0000-0100-000057500000}"/>
            </a:ext>
          </a:extLst>
        </xdr:cNvPr>
        <xdr:cNvSpPr txBox="1">
          <a:spLocks noChangeArrowheads="1"/>
        </xdr:cNvSpPr>
      </xdr:nvSpPr>
      <xdr:spPr bwMode="auto">
        <a:xfrm>
          <a:off x="3152775" y="66675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41</xdr:row>
      <xdr:rowOff>95250</xdr:rowOff>
    </xdr:from>
    <xdr:to>
      <xdr:col>2</xdr:col>
      <xdr:colOff>171450</xdr:colOff>
      <xdr:row>41</xdr:row>
      <xdr:rowOff>342900</xdr:rowOff>
    </xdr:to>
    <xdr:sp macro="" textlink="">
      <xdr:nvSpPr>
        <xdr:cNvPr id="20568" name="Text Box 2070">
          <a:extLst>
            <a:ext uri="{FF2B5EF4-FFF2-40B4-BE49-F238E27FC236}">
              <a16:creationId xmlns:a16="http://schemas.microsoft.com/office/drawing/2014/main" id="{00000000-0008-0000-0100-000058500000}"/>
            </a:ext>
          </a:extLst>
        </xdr:cNvPr>
        <xdr:cNvSpPr txBox="1">
          <a:spLocks noChangeArrowheads="1"/>
        </xdr:cNvSpPr>
      </xdr:nvSpPr>
      <xdr:spPr bwMode="auto">
        <a:xfrm>
          <a:off x="3152775" y="67627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41</xdr:row>
      <xdr:rowOff>190500</xdr:rowOff>
    </xdr:from>
    <xdr:to>
      <xdr:col>2</xdr:col>
      <xdr:colOff>171450</xdr:colOff>
      <xdr:row>42</xdr:row>
      <xdr:rowOff>28575</xdr:rowOff>
    </xdr:to>
    <xdr:sp macro="" textlink="">
      <xdr:nvSpPr>
        <xdr:cNvPr id="20569" name="Text Box 2088">
          <a:extLst>
            <a:ext uri="{FF2B5EF4-FFF2-40B4-BE49-F238E27FC236}">
              <a16:creationId xmlns:a16="http://schemas.microsoft.com/office/drawing/2014/main" id="{00000000-0008-0000-0100-000059500000}"/>
            </a:ext>
          </a:extLst>
        </xdr:cNvPr>
        <xdr:cNvSpPr txBox="1">
          <a:spLocks noChangeArrowheads="1"/>
        </xdr:cNvSpPr>
      </xdr:nvSpPr>
      <xdr:spPr bwMode="auto">
        <a:xfrm>
          <a:off x="3152775" y="6829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41</xdr:row>
      <xdr:rowOff>190500</xdr:rowOff>
    </xdr:from>
    <xdr:to>
      <xdr:col>2</xdr:col>
      <xdr:colOff>171450</xdr:colOff>
      <xdr:row>42</xdr:row>
      <xdr:rowOff>28575</xdr:rowOff>
    </xdr:to>
    <xdr:sp macro="" textlink="">
      <xdr:nvSpPr>
        <xdr:cNvPr id="20570" name="Text Box 2088">
          <a:extLst>
            <a:ext uri="{FF2B5EF4-FFF2-40B4-BE49-F238E27FC236}">
              <a16:creationId xmlns:a16="http://schemas.microsoft.com/office/drawing/2014/main" id="{00000000-0008-0000-0100-00005A500000}"/>
            </a:ext>
          </a:extLst>
        </xdr:cNvPr>
        <xdr:cNvSpPr txBox="1">
          <a:spLocks noChangeArrowheads="1"/>
        </xdr:cNvSpPr>
      </xdr:nvSpPr>
      <xdr:spPr bwMode="auto">
        <a:xfrm>
          <a:off x="3152775" y="6829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42</xdr:row>
      <xdr:rowOff>95250</xdr:rowOff>
    </xdr:from>
    <xdr:to>
      <xdr:col>2</xdr:col>
      <xdr:colOff>171450</xdr:colOff>
      <xdr:row>42</xdr:row>
      <xdr:rowOff>342900</xdr:rowOff>
    </xdr:to>
    <xdr:sp macro="" textlink="">
      <xdr:nvSpPr>
        <xdr:cNvPr id="20571" name="Text Box 2070">
          <a:extLst>
            <a:ext uri="{FF2B5EF4-FFF2-40B4-BE49-F238E27FC236}">
              <a16:creationId xmlns:a16="http://schemas.microsoft.com/office/drawing/2014/main" id="{00000000-0008-0000-0100-00005B500000}"/>
            </a:ext>
          </a:extLst>
        </xdr:cNvPr>
        <xdr:cNvSpPr txBox="1">
          <a:spLocks noChangeArrowheads="1"/>
        </xdr:cNvSpPr>
      </xdr:nvSpPr>
      <xdr:spPr bwMode="auto">
        <a:xfrm>
          <a:off x="3152775" y="69246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42</xdr:row>
      <xdr:rowOff>190500</xdr:rowOff>
    </xdr:from>
    <xdr:to>
      <xdr:col>2</xdr:col>
      <xdr:colOff>171450</xdr:colOff>
      <xdr:row>43</xdr:row>
      <xdr:rowOff>28575</xdr:rowOff>
    </xdr:to>
    <xdr:sp macro="" textlink="">
      <xdr:nvSpPr>
        <xdr:cNvPr id="20572" name="Text Box 2088">
          <a:extLst>
            <a:ext uri="{FF2B5EF4-FFF2-40B4-BE49-F238E27FC236}">
              <a16:creationId xmlns:a16="http://schemas.microsoft.com/office/drawing/2014/main" id="{00000000-0008-0000-0100-00005C500000}"/>
            </a:ext>
          </a:extLst>
        </xdr:cNvPr>
        <xdr:cNvSpPr txBox="1">
          <a:spLocks noChangeArrowheads="1"/>
        </xdr:cNvSpPr>
      </xdr:nvSpPr>
      <xdr:spPr bwMode="auto">
        <a:xfrm>
          <a:off x="3152775" y="69913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42</xdr:row>
      <xdr:rowOff>190500</xdr:rowOff>
    </xdr:from>
    <xdr:to>
      <xdr:col>2</xdr:col>
      <xdr:colOff>171450</xdr:colOff>
      <xdr:row>43</xdr:row>
      <xdr:rowOff>28575</xdr:rowOff>
    </xdr:to>
    <xdr:sp macro="" textlink="">
      <xdr:nvSpPr>
        <xdr:cNvPr id="20573" name="Text Box 2088">
          <a:extLst>
            <a:ext uri="{FF2B5EF4-FFF2-40B4-BE49-F238E27FC236}">
              <a16:creationId xmlns:a16="http://schemas.microsoft.com/office/drawing/2014/main" id="{00000000-0008-0000-0100-00005D500000}"/>
            </a:ext>
          </a:extLst>
        </xdr:cNvPr>
        <xdr:cNvSpPr txBox="1">
          <a:spLocks noChangeArrowheads="1"/>
        </xdr:cNvSpPr>
      </xdr:nvSpPr>
      <xdr:spPr bwMode="auto">
        <a:xfrm>
          <a:off x="3152775" y="69913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43</xdr:row>
      <xdr:rowOff>95250</xdr:rowOff>
    </xdr:from>
    <xdr:to>
      <xdr:col>2</xdr:col>
      <xdr:colOff>171450</xdr:colOff>
      <xdr:row>43</xdr:row>
      <xdr:rowOff>342900</xdr:rowOff>
    </xdr:to>
    <xdr:sp macro="" textlink="">
      <xdr:nvSpPr>
        <xdr:cNvPr id="20574" name="Text Box 2070">
          <a:extLst>
            <a:ext uri="{FF2B5EF4-FFF2-40B4-BE49-F238E27FC236}">
              <a16:creationId xmlns:a16="http://schemas.microsoft.com/office/drawing/2014/main" id="{00000000-0008-0000-0100-00005E500000}"/>
            </a:ext>
          </a:extLst>
        </xdr:cNvPr>
        <xdr:cNvSpPr txBox="1">
          <a:spLocks noChangeArrowheads="1"/>
        </xdr:cNvSpPr>
      </xdr:nvSpPr>
      <xdr:spPr bwMode="auto">
        <a:xfrm>
          <a:off x="3152775" y="70866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95250</xdr:colOff>
      <xdr:row>43</xdr:row>
      <xdr:rowOff>190500</xdr:rowOff>
    </xdr:from>
    <xdr:to>
      <xdr:col>2</xdr:col>
      <xdr:colOff>171450</xdr:colOff>
      <xdr:row>44</xdr:row>
      <xdr:rowOff>28575</xdr:rowOff>
    </xdr:to>
    <xdr:sp macro="" textlink="">
      <xdr:nvSpPr>
        <xdr:cNvPr id="20575" name="Text Box 2088">
          <a:extLst>
            <a:ext uri="{FF2B5EF4-FFF2-40B4-BE49-F238E27FC236}">
              <a16:creationId xmlns:a16="http://schemas.microsoft.com/office/drawing/2014/main" id="{00000000-0008-0000-0100-00005F500000}"/>
            </a:ext>
          </a:extLst>
        </xdr:cNvPr>
        <xdr:cNvSpPr txBox="1">
          <a:spLocks noChangeArrowheads="1"/>
        </xdr:cNvSpPr>
      </xdr:nvSpPr>
      <xdr:spPr bwMode="auto">
        <a:xfrm>
          <a:off x="3152775" y="7153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T\Desktop\YANDEX%20DISK\YANDEX%20DISK\NYEWASCO%20DESIGN\Water%20Profiles\Baraka%20-%20Water%20Upgrading\BoQ\Measured%20works_found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BS measurement sheet"/>
    </sheetNames>
    <sheetDataSet>
      <sheetData sheetId="0" refreshError="1">
        <row r="10">
          <cell r="N10">
            <v>400</v>
          </cell>
        </row>
        <row r="11">
          <cell r="N11">
            <v>157.61928649999999</v>
          </cell>
        </row>
        <row r="12">
          <cell r="N12">
            <v>35.190400000000032</v>
          </cell>
        </row>
        <row r="13">
          <cell r="N13">
            <v>157.61928649999999</v>
          </cell>
        </row>
        <row r="14">
          <cell r="N14">
            <v>63.047725474999993</v>
          </cell>
        </row>
        <row r="15">
          <cell r="N15">
            <v>35.190400000000032</v>
          </cell>
        </row>
        <row r="16">
          <cell r="N16">
            <v>126.09545094999999</v>
          </cell>
        </row>
        <row r="17">
          <cell r="N17">
            <v>35.190400000000032</v>
          </cell>
        </row>
        <row r="18">
          <cell r="N18">
            <v>37.828635284999997</v>
          </cell>
        </row>
        <row r="19">
          <cell r="N19">
            <v>89.044280000000001</v>
          </cell>
        </row>
        <row r="21">
          <cell r="N21">
            <v>137.6</v>
          </cell>
        </row>
        <row r="22">
          <cell r="N22">
            <v>326.16296296296298</v>
          </cell>
        </row>
        <row r="23">
          <cell r="N23">
            <v>334.5679012345679</v>
          </cell>
        </row>
        <row r="27">
          <cell r="N27">
            <v>3319.7093999999997</v>
          </cell>
        </row>
        <row r="30">
          <cell r="N30">
            <v>177.75550800000002</v>
          </cell>
        </row>
        <row r="31">
          <cell r="N31">
            <v>79.8</v>
          </cell>
        </row>
        <row r="33">
          <cell r="P33">
            <v>344.31233000000003</v>
          </cell>
        </row>
        <row r="35">
          <cell r="N35">
            <v>100</v>
          </cell>
        </row>
        <row r="36">
          <cell r="N36">
            <v>144.08426262934705</v>
          </cell>
        </row>
        <row r="38">
          <cell r="N38">
            <v>1</v>
          </cell>
        </row>
        <row r="40">
          <cell r="N40">
            <v>1</v>
          </cell>
        </row>
        <row r="41">
          <cell r="N41">
            <v>1</v>
          </cell>
        </row>
        <row r="42">
          <cell r="N42">
            <v>1</v>
          </cell>
        </row>
        <row r="43">
          <cell r="N43">
            <v>1</v>
          </cell>
        </row>
        <row r="44">
          <cell r="N44">
            <v>1</v>
          </cell>
        </row>
        <row r="45">
          <cell r="N45">
            <v>1</v>
          </cell>
        </row>
        <row r="47">
          <cell r="N47">
            <v>2</v>
          </cell>
        </row>
        <row r="48">
          <cell r="N48">
            <v>2</v>
          </cell>
        </row>
        <row r="49">
          <cell r="N49">
            <v>2</v>
          </cell>
        </row>
        <row r="50">
          <cell r="N50">
            <v>2</v>
          </cell>
        </row>
        <row r="51">
          <cell r="N51">
            <v>2</v>
          </cell>
        </row>
        <row r="52">
          <cell r="N52">
            <v>2</v>
          </cell>
        </row>
        <row r="54">
          <cell r="N54">
            <v>1</v>
          </cell>
        </row>
        <row r="55">
          <cell r="N55">
            <v>1</v>
          </cell>
        </row>
        <row r="56">
          <cell r="N56">
            <v>1</v>
          </cell>
        </row>
        <row r="57">
          <cell r="N57">
            <v>1</v>
          </cell>
        </row>
        <row r="58">
          <cell r="N58">
            <v>1</v>
          </cell>
        </row>
        <row r="59">
          <cell r="N59">
            <v>1</v>
          </cell>
        </row>
        <row r="60">
          <cell r="N60">
            <v>1</v>
          </cell>
        </row>
        <row r="61">
          <cell r="N61">
            <v>1</v>
          </cell>
        </row>
        <row r="62">
          <cell r="N62">
            <v>4.5</v>
          </cell>
        </row>
        <row r="65">
          <cell r="N65">
            <v>2</v>
          </cell>
        </row>
        <row r="66">
          <cell r="N66">
            <v>1</v>
          </cell>
        </row>
        <row r="69">
          <cell r="N69">
            <v>1</v>
          </cell>
        </row>
        <row r="72">
          <cell r="N72">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view="pageBreakPreview" zoomScaleSheetLayoutView="100" workbookViewId="0">
      <selection activeCell="B17" sqref="B17"/>
    </sheetView>
  </sheetViews>
  <sheetFormatPr defaultRowHeight="13" x14ac:dyDescent="0.6"/>
  <cols>
    <col min="1" max="1" width="10.86328125" customWidth="1"/>
    <col min="2" max="2" width="69.40625" customWidth="1"/>
    <col min="3" max="3" width="37.86328125" customWidth="1"/>
    <col min="4" max="4" width="14.26953125" bestFit="1" customWidth="1"/>
  </cols>
  <sheetData>
    <row r="1" spans="1:4" ht="16.25" thickBot="1" x14ac:dyDescent="0.75">
      <c r="A1" s="300" t="s">
        <v>518</v>
      </c>
      <c r="B1" s="301"/>
      <c r="C1" s="302"/>
    </row>
    <row r="2" spans="1:4" ht="17.5" thickTop="1" thickBot="1" x14ac:dyDescent="0.95">
      <c r="A2" s="152" t="s">
        <v>374</v>
      </c>
      <c r="B2" s="125" t="s">
        <v>267</v>
      </c>
      <c r="C2" s="134" t="s">
        <v>375</v>
      </c>
    </row>
    <row r="3" spans="1:4" ht="16.5" thickTop="1" x14ac:dyDescent="0.75">
      <c r="A3" s="135">
        <v>1</v>
      </c>
      <c r="B3" s="126" t="s">
        <v>376</v>
      </c>
      <c r="C3" s="136">
        <f>'BIll 1_PNG'!F20</f>
        <v>0</v>
      </c>
    </row>
    <row r="4" spans="1:4" ht="15.75" x14ac:dyDescent="0.75">
      <c r="A4" s="137"/>
      <c r="B4" s="127"/>
      <c r="C4" s="138"/>
    </row>
    <row r="5" spans="1:4" ht="15.75" x14ac:dyDescent="0.75">
      <c r="A5" s="137">
        <v>2</v>
      </c>
      <c r="B5" s="127" t="s">
        <v>519</v>
      </c>
      <c r="C5" s="138">
        <f>'Bill 2_BARAKA-CHAKA RM'!F137</f>
        <v>0</v>
      </c>
    </row>
    <row r="6" spans="1:4" ht="15.75" x14ac:dyDescent="0.75">
      <c r="A6" s="137"/>
      <c r="B6" s="127"/>
      <c r="C6" s="138"/>
    </row>
    <row r="7" spans="1:4" ht="15.75" hidden="1" x14ac:dyDescent="0.75">
      <c r="A7" s="137">
        <v>3</v>
      </c>
      <c r="B7" s="127" t="s">
        <v>377</v>
      </c>
      <c r="C7" s="138"/>
    </row>
    <row r="8" spans="1:4" ht="15.75" x14ac:dyDescent="0.75">
      <c r="A8" s="137">
        <v>3</v>
      </c>
      <c r="B8" s="127" t="s">
        <v>520</v>
      </c>
      <c r="C8" s="138">
        <f>'Bill 3_PUMP'!F39</f>
        <v>0</v>
      </c>
    </row>
    <row r="9" spans="1:4" ht="15.75" x14ac:dyDescent="0.75">
      <c r="A9" s="137"/>
      <c r="B9" s="251"/>
      <c r="C9" s="138"/>
    </row>
    <row r="10" spans="1:4" ht="31.5" x14ac:dyDescent="0.75">
      <c r="A10" s="137">
        <v>4</v>
      </c>
      <c r="B10" s="252" t="s">
        <v>510</v>
      </c>
      <c r="C10" s="268">
        <f>'Bill 4_TANK'!F109</f>
        <v>0</v>
      </c>
    </row>
    <row r="11" spans="1:4" ht="16.5" thickBot="1" x14ac:dyDescent="0.9">
      <c r="A11" s="139"/>
      <c r="B11" s="128"/>
      <c r="C11" s="140"/>
    </row>
    <row r="12" spans="1:4" ht="16.5" thickTop="1" x14ac:dyDescent="0.75">
      <c r="A12" s="141"/>
      <c r="B12" s="129" t="s">
        <v>378</v>
      </c>
      <c r="C12" s="142">
        <f>SUM(C3:C10)</f>
        <v>0</v>
      </c>
    </row>
    <row r="13" spans="1:4" ht="15.75" x14ac:dyDescent="0.75">
      <c r="A13" s="143"/>
      <c r="B13" s="130" t="s">
        <v>418</v>
      </c>
      <c r="C13" s="144">
        <f>5%*C12</f>
        <v>0</v>
      </c>
    </row>
    <row r="14" spans="1:4" ht="16" x14ac:dyDescent="0.8">
      <c r="A14" s="145"/>
      <c r="B14" s="131" t="s">
        <v>379</v>
      </c>
      <c r="C14" s="146">
        <f>C12+C13</f>
        <v>0</v>
      </c>
    </row>
    <row r="15" spans="1:4" ht="16.75" thickBot="1" x14ac:dyDescent="0.95">
      <c r="A15" s="147"/>
      <c r="B15" s="132" t="s">
        <v>380</v>
      </c>
      <c r="C15" s="148">
        <f>16%*C14</f>
        <v>0</v>
      </c>
    </row>
    <row r="16" spans="1:4" ht="17.5" thickTop="1" thickBot="1" x14ac:dyDescent="0.95">
      <c r="A16" s="149"/>
      <c r="B16" s="150" t="s">
        <v>566</v>
      </c>
      <c r="C16" s="151">
        <f>C14+C15</f>
        <v>0</v>
      </c>
      <c r="D16" s="178"/>
    </row>
    <row r="18" spans="4:4" x14ac:dyDescent="0.6">
      <c r="D18" s="180"/>
    </row>
  </sheetData>
  <mergeCells count="1">
    <mergeCell ref="A1:C1"/>
  </mergeCells>
  <pageMargins left="0.7" right="0.7" top="0.75" bottom="0.75" header="0.3" footer="0.3"/>
  <pageSetup paperSize="9" scale="75" orientation="portrait" r:id="rId1"/>
  <headerFooter>
    <oddFooter>&amp;L&amp;P of &amp;N&amp;C&amp;A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view="pageBreakPreview" topLeftCell="A10" zoomScale="80" zoomScaleNormal="70" zoomScaleSheetLayoutView="80" workbookViewId="0">
      <selection activeCell="B12" sqref="B12"/>
    </sheetView>
  </sheetViews>
  <sheetFormatPr defaultRowHeight="13" x14ac:dyDescent="0.6"/>
  <cols>
    <col min="1" max="1" width="12.1328125" style="295" bestFit="1" customWidth="1"/>
    <col min="2" max="2" width="55.26953125" customWidth="1"/>
    <col min="3" max="3" width="12.7265625" bestFit="1" customWidth="1"/>
    <col min="4" max="4" width="14.26953125" bestFit="1" customWidth="1"/>
    <col min="5" max="5" width="15.26953125" customWidth="1"/>
    <col min="6" max="6" width="23.26953125" bestFit="1" customWidth="1"/>
  </cols>
  <sheetData>
    <row r="1" spans="1:6" x14ac:dyDescent="0.6">
      <c r="A1" s="303" t="s">
        <v>518</v>
      </c>
      <c r="B1" s="303"/>
      <c r="C1" s="303"/>
      <c r="D1" s="303"/>
      <c r="E1" s="303"/>
      <c r="F1" s="303"/>
    </row>
    <row r="2" spans="1:6" x14ac:dyDescent="0.6">
      <c r="A2" s="303"/>
      <c r="B2" s="303"/>
      <c r="C2" s="303"/>
      <c r="D2" s="303"/>
      <c r="E2" s="303"/>
      <c r="F2" s="303"/>
    </row>
    <row r="3" spans="1:6" ht="16.25" thickBot="1" x14ac:dyDescent="0.75">
      <c r="A3" s="291" t="s">
        <v>264</v>
      </c>
      <c r="B3" s="304" t="s">
        <v>265</v>
      </c>
      <c r="C3" s="305"/>
      <c r="D3" s="305"/>
      <c r="E3" s="305"/>
      <c r="F3" s="306"/>
    </row>
    <row r="4" spans="1:6" ht="17" thickTop="1" thickBot="1" x14ac:dyDescent="0.75">
      <c r="A4" s="48" t="s">
        <v>266</v>
      </c>
      <c r="B4" s="47" t="s">
        <v>267</v>
      </c>
      <c r="C4" s="48" t="s">
        <v>268</v>
      </c>
      <c r="D4" s="49" t="s">
        <v>269</v>
      </c>
      <c r="E4" s="50" t="s">
        <v>270</v>
      </c>
      <c r="F4" s="51" t="s">
        <v>271</v>
      </c>
    </row>
    <row r="5" spans="1:6" ht="16.25" thickTop="1" x14ac:dyDescent="0.6">
      <c r="A5" s="53"/>
      <c r="B5" s="52"/>
      <c r="C5" s="53"/>
      <c r="D5" s="54"/>
      <c r="E5" s="55"/>
      <c r="F5" s="56"/>
    </row>
    <row r="6" spans="1:6" ht="15.75" x14ac:dyDescent="0.6">
      <c r="A6" s="58"/>
      <c r="B6" s="57" t="s">
        <v>272</v>
      </c>
      <c r="C6" s="58"/>
      <c r="D6" s="59"/>
      <c r="E6" s="60"/>
      <c r="F6" s="61"/>
    </row>
    <row r="7" spans="1:6" ht="15.75" x14ac:dyDescent="0.6">
      <c r="A7" s="292"/>
      <c r="B7" s="153" t="s">
        <v>273</v>
      </c>
      <c r="C7" s="63"/>
      <c r="D7" s="64"/>
      <c r="E7" s="65"/>
      <c r="F7" s="66"/>
    </row>
    <row r="8" spans="1:6" ht="15.75" x14ac:dyDescent="0.6">
      <c r="A8" s="292">
        <v>1.1000000000000001</v>
      </c>
      <c r="B8" s="62" t="s">
        <v>516</v>
      </c>
      <c r="C8" s="63" t="s">
        <v>49</v>
      </c>
      <c r="D8" s="64"/>
      <c r="E8" s="65"/>
      <c r="F8" s="66"/>
    </row>
    <row r="9" spans="1:6" ht="15.75" x14ac:dyDescent="0.6">
      <c r="A9" s="292"/>
      <c r="B9" s="62"/>
      <c r="C9" s="63"/>
      <c r="D9" s="64"/>
      <c r="E9" s="65"/>
      <c r="F9" s="66"/>
    </row>
    <row r="10" spans="1:6" ht="15.75" x14ac:dyDescent="0.6">
      <c r="A10" s="292">
        <v>1.2</v>
      </c>
      <c r="B10" s="62" t="s">
        <v>517</v>
      </c>
      <c r="C10" s="63" t="s">
        <v>49</v>
      </c>
      <c r="D10" s="64"/>
      <c r="E10" s="65"/>
      <c r="F10" s="66"/>
    </row>
    <row r="11" spans="1:6" ht="15.75" x14ac:dyDescent="0.6">
      <c r="A11" s="292"/>
      <c r="B11" s="62"/>
      <c r="C11" s="63"/>
      <c r="D11" s="64"/>
      <c r="E11" s="65"/>
      <c r="F11" s="66"/>
    </row>
    <row r="12" spans="1:6" ht="58" x14ac:dyDescent="0.6">
      <c r="A12" s="293">
        <v>1.3</v>
      </c>
      <c r="B12" s="198" t="s">
        <v>426</v>
      </c>
      <c r="C12" s="195" t="s">
        <v>423</v>
      </c>
      <c r="D12" s="197">
        <v>1</v>
      </c>
      <c r="E12" s="193"/>
      <c r="F12" s="194"/>
    </row>
    <row r="13" spans="1:6" ht="55.5" customHeight="1" x14ac:dyDescent="0.6">
      <c r="A13" s="292">
        <v>1.4</v>
      </c>
      <c r="B13" s="62" t="s">
        <v>558</v>
      </c>
      <c r="C13" s="63" t="s">
        <v>274</v>
      </c>
      <c r="D13" s="64"/>
      <c r="E13" s="65"/>
      <c r="F13" s="66"/>
    </row>
    <row r="14" spans="1:6" ht="15.75" x14ac:dyDescent="0.6">
      <c r="A14" s="292"/>
      <c r="B14" s="62"/>
      <c r="C14" s="63"/>
      <c r="D14" s="64"/>
      <c r="E14" s="65"/>
      <c r="F14" s="66"/>
    </row>
    <row r="15" spans="1:6" ht="41.25" customHeight="1" x14ac:dyDescent="0.6">
      <c r="A15" s="292">
        <v>1.5</v>
      </c>
      <c r="B15" s="62" t="s">
        <v>559</v>
      </c>
      <c r="C15" s="63" t="s">
        <v>275</v>
      </c>
      <c r="D15" s="64"/>
      <c r="E15" s="65"/>
      <c r="F15" s="66"/>
    </row>
    <row r="16" spans="1:6" ht="153" customHeight="1" x14ac:dyDescent="0.6">
      <c r="A16" s="292">
        <v>1.6</v>
      </c>
      <c r="B16" s="62" t="s">
        <v>405</v>
      </c>
      <c r="C16" s="63" t="s">
        <v>275</v>
      </c>
      <c r="D16" s="64"/>
      <c r="E16" s="65"/>
      <c r="F16" s="65"/>
    </row>
    <row r="17" spans="1:6" ht="15.75" x14ac:dyDescent="0.6">
      <c r="A17" s="292">
        <v>1.7</v>
      </c>
      <c r="B17" s="62" t="s">
        <v>54</v>
      </c>
      <c r="C17" s="63" t="s">
        <v>55</v>
      </c>
      <c r="E17" s="133"/>
      <c r="F17" s="66"/>
    </row>
    <row r="18" spans="1:6" ht="15.75" x14ac:dyDescent="0.6">
      <c r="A18" s="292"/>
      <c r="B18" s="62"/>
      <c r="C18" s="63"/>
      <c r="D18" s="64"/>
      <c r="E18" s="65"/>
      <c r="F18" s="66"/>
    </row>
    <row r="19" spans="1:6" ht="32.25" thickBot="1" x14ac:dyDescent="0.75">
      <c r="A19" s="294">
        <v>1.8</v>
      </c>
      <c r="B19" s="67" t="s">
        <v>563</v>
      </c>
      <c r="C19" s="67" t="s">
        <v>49</v>
      </c>
      <c r="D19" s="67"/>
      <c r="E19" s="68"/>
      <c r="F19" s="69"/>
    </row>
    <row r="20" spans="1:6" ht="17" thickTop="1" thickBot="1" x14ac:dyDescent="0.75">
      <c r="A20" s="307" t="s">
        <v>276</v>
      </c>
      <c r="B20" s="308"/>
      <c r="C20" s="308"/>
      <c r="D20" s="308"/>
      <c r="E20" s="309"/>
      <c r="F20" s="70">
        <f>SUM(F8:F19)</f>
        <v>0</v>
      </c>
    </row>
    <row r="21" spans="1:6" ht="13.75" thickTop="1" x14ac:dyDescent="0.6"/>
  </sheetData>
  <mergeCells count="3">
    <mergeCell ref="A1:F2"/>
    <mergeCell ref="B3:F3"/>
    <mergeCell ref="A20:E20"/>
  </mergeCells>
  <pageMargins left="0.7" right="0.7" top="0.75" bottom="0.75" header="0.3" footer="0.3"/>
  <pageSetup paperSize="9" scale="67" orientation="portrait" r:id="rId1"/>
  <headerFooter>
    <oddFooter>&amp;L&amp;P of &amp;N&amp;C&amp;A</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view="pageBreakPreview" zoomScaleNormal="70" zoomScaleSheetLayoutView="100" workbookViewId="0">
      <selection activeCell="B6" sqref="B6"/>
    </sheetView>
  </sheetViews>
  <sheetFormatPr defaultColWidth="9.1328125" defaultRowHeight="14.5" x14ac:dyDescent="0.7"/>
  <cols>
    <col min="1" max="1" width="8" style="286" bestFit="1" customWidth="1"/>
    <col min="2" max="2" width="79.86328125" style="274" customWidth="1"/>
    <col min="3" max="3" width="6.26953125" style="269" bestFit="1" customWidth="1"/>
    <col min="4" max="4" width="10" style="38" bestFit="1" customWidth="1"/>
    <col min="5" max="5" width="14.40625" style="287" bestFit="1" customWidth="1"/>
    <col min="6" max="6" width="18.54296875" style="288" bestFit="1" customWidth="1"/>
    <col min="7" max="16384" width="9.1328125" style="15"/>
  </cols>
  <sheetData>
    <row r="1" spans="1:6" ht="15.25" thickBot="1" x14ac:dyDescent="0.85">
      <c r="A1" s="310" t="s">
        <v>518</v>
      </c>
      <c r="B1" s="311"/>
      <c r="C1" s="311"/>
      <c r="D1" s="311"/>
      <c r="E1" s="311"/>
      <c r="F1" s="311"/>
    </row>
    <row r="2" spans="1:6" ht="15.25" thickBot="1" x14ac:dyDescent="0.85">
      <c r="A2" s="310" t="s">
        <v>262</v>
      </c>
      <c r="B2" s="311"/>
      <c r="C2" s="311"/>
      <c r="D2" s="311"/>
      <c r="E2" s="311"/>
      <c r="F2" s="311"/>
    </row>
    <row r="3" spans="1:6" s="20" customFormat="1" x14ac:dyDescent="0.6">
      <c r="A3" s="275" t="s">
        <v>0</v>
      </c>
      <c r="B3" s="270" t="s">
        <v>1</v>
      </c>
      <c r="C3" s="270" t="s">
        <v>2</v>
      </c>
      <c r="D3" s="270" t="s">
        <v>6</v>
      </c>
      <c r="E3" s="276" t="s">
        <v>3</v>
      </c>
      <c r="F3" s="277" t="s">
        <v>7</v>
      </c>
    </row>
    <row r="4" spans="1:6" ht="13.15" customHeight="1" x14ac:dyDescent="0.7">
      <c r="A4" s="30"/>
      <c r="B4" s="87" t="s">
        <v>27</v>
      </c>
      <c r="C4" s="27"/>
      <c r="D4" s="31"/>
      <c r="E4" s="28"/>
      <c r="F4" s="102"/>
    </row>
    <row r="5" spans="1:6" x14ac:dyDescent="0.7">
      <c r="A5" s="40" t="s">
        <v>50</v>
      </c>
      <c r="B5" s="87" t="s">
        <v>51</v>
      </c>
      <c r="C5" s="26"/>
      <c r="D5" s="27"/>
      <c r="E5" s="28"/>
      <c r="F5" s="37"/>
    </row>
    <row r="6" spans="1:6" ht="26.75" x14ac:dyDescent="0.7">
      <c r="A6" s="24" t="s">
        <v>568</v>
      </c>
      <c r="B6" s="25" t="s">
        <v>569</v>
      </c>
      <c r="C6" s="26" t="s">
        <v>5</v>
      </c>
      <c r="D6" s="27">
        <v>1</v>
      </c>
      <c r="E6" s="108"/>
      <c r="F6" s="37"/>
    </row>
    <row r="7" spans="1:6" x14ac:dyDescent="0.7">
      <c r="A7" s="24"/>
      <c r="B7" s="25" t="s">
        <v>337</v>
      </c>
      <c r="C7" s="26"/>
      <c r="D7" s="27"/>
      <c r="E7" s="46"/>
      <c r="F7" s="37"/>
    </row>
    <row r="8" spans="1:6" x14ac:dyDescent="0.7">
      <c r="A8" s="30"/>
      <c r="B8" s="87" t="s">
        <v>28</v>
      </c>
      <c r="C8" s="27"/>
      <c r="D8" s="31"/>
      <c r="E8" s="28"/>
      <c r="F8" s="37"/>
    </row>
    <row r="9" spans="1:6" s="29" customFormat="1" x14ac:dyDescent="0.7">
      <c r="A9" s="30"/>
      <c r="B9" s="89" t="s">
        <v>29</v>
      </c>
      <c r="C9" s="27"/>
      <c r="D9" s="31"/>
      <c r="E9" s="28"/>
      <c r="F9" s="37"/>
    </row>
    <row r="10" spans="1:6" x14ac:dyDescent="0.7">
      <c r="A10" s="30"/>
      <c r="B10" s="89" t="s">
        <v>30</v>
      </c>
      <c r="C10" s="27"/>
      <c r="D10" s="31"/>
      <c r="E10" s="28"/>
      <c r="F10" s="37"/>
    </row>
    <row r="11" spans="1:6" ht="45.75" customHeight="1" x14ac:dyDescent="0.7">
      <c r="A11" s="30" t="s">
        <v>31</v>
      </c>
      <c r="B11" s="25" t="s">
        <v>288</v>
      </c>
      <c r="C11" s="27" t="s">
        <v>4</v>
      </c>
      <c r="D11" s="27">
        <v>100</v>
      </c>
      <c r="E11" s="28"/>
      <c r="F11" s="110"/>
    </row>
    <row r="12" spans="1:6" ht="26.75" x14ac:dyDescent="0.7">
      <c r="A12" s="30" t="s">
        <v>32</v>
      </c>
      <c r="B12" s="25" t="s">
        <v>227</v>
      </c>
      <c r="C12" s="27" t="s">
        <v>4</v>
      </c>
      <c r="D12" s="27">
        <f>6978-D11</f>
        <v>6878</v>
      </c>
      <c r="E12" s="28"/>
      <c r="F12" s="110"/>
    </row>
    <row r="13" spans="1:6" x14ac:dyDescent="0.7">
      <c r="A13" s="30"/>
      <c r="B13" s="87"/>
      <c r="C13" s="27"/>
      <c r="D13" s="31"/>
      <c r="E13" s="28"/>
      <c r="F13" s="37"/>
    </row>
    <row r="14" spans="1:6" x14ac:dyDescent="0.7">
      <c r="A14" s="30"/>
      <c r="B14" s="87" t="s">
        <v>10</v>
      </c>
      <c r="C14" s="27"/>
      <c r="D14" s="31"/>
      <c r="E14" s="28"/>
      <c r="F14" s="37"/>
    </row>
    <row r="15" spans="1:6" x14ac:dyDescent="0.7">
      <c r="A15" s="30"/>
      <c r="B15" s="87"/>
      <c r="C15" s="27"/>
      <c r="D15" s="31"/>
      <c r="E15" s="28"/>
      <c r="F15" s="37"/>
    </row>
    <row r="16" spans="1:6" ht="33" customHeight="1" x14ac:dyDescent="0.7">
      <c r="A16" s="91" t="s">
        <v>35</v>
      </c>
      <c r="B16" s="92" t="s">
        <v>232</v>
      </c>
      <c r="C16" s="27" t="s">
        <v>4</v>
      </c>
      <c r="D16" s="27">
        <f>0.25*D12</f>
        <v>1719.5</v>
      </c>
      <c r="E16" s="111"/>
      <c r="F16" s="37"/>
    </row>
    <row r="17" spans="1:8" x14ac:dyDescent="0.7">
      <c r="A17" s="30"/>
      <c r="B17" s="271" t="s">
        <v>338</v>
      </c>
      <c r="C17" s="27"/>
      <c r="D17" s="31"/>
      <c r="E17" s="28"/>
      <c r="F17" s="37"/>
    </row>
    <row r="18" spans="1:8" ht="29.45" customHeight="1" x14ac:dyDescent="0.7">
      <c r="A18" s="30" t="s">
        <v>240</v>
      </c>
      <c r="B18" s="87" t="s">
        <v>296</v>
      </c>
      <c r="C18" s="27"/>
      <c r="D18" s="31"/>
      <c r="E18" s="28"/>
      <c r="F18" s="37"/>
    </row>
    <row r="19" spans="1:8" ht="93.75" customHeight="1" x14ac:dyDescent="0.7">
      <c r="A19" s="30"/>
      <c r="B19" s="78" t="s">
        <v>406</v>
      </c>
      <c r="C19" s="27"/>
      <c r="D19" s="31"/>
      <c r="E19" s="28"/>
      <c r="F19" s="37"/>
    </row>
    <row r="20" spans="1:8" x14ac:dyDescent="0.7">
      <c r="A20" s="30" t="s">
        <v>259</v>
      </c>
      <c r="B20" s="39" t="s">
        <v>241</v>
      </c>
      <c r="C20" s="27" t="s">
        <v>4</v>
      </c>
      <c r="D20" s="27">
        <v>100</v>
      </c>
      <c r="E20" s="28"/>
      <c r="F20" s="37"/>
      <c r="G20" s="15">
        <v>700</v>
      </c>
      <c r="H20" s="15">
        <f>(64*125*1.4)</f>
        <v>11200</v>
      </c>
    </row>
    <row r="21" spans="1:8" x14ac:dyDescent="0.7">
      <c r="A21" s="30"/>
      <c r="B21" s="79"/>
      <c r="C21" s="27"/>
      <c r="D21" s="27"/>
      <c r="E21" s="28"/>
      <c r="F21" s="37"/>
    </row>
    <row r="22" spans="1:8" ht="93" x14ac:dyDescent="0.7">
      <c r="A22" s="30"/>
      <c r="B22" s="25" t="s">
        <v>398</v>
      </c>
      <c r="C22" s="27"/>
      <c r="D22" s="31"/>
      <c r="E22" s="28"/>
      <c r="F22" s="37"/>
    </row>
    <row r="23" spans="1:8" x14ac:dyDescent="0.7">
      <c r="A23" s="30"/>
      <c r="B23" s="25"/>
      <c r="C23" s="27"/>
      <c r="D23" s="31"/>
      <c r="E23" s="28"/>
      <c r="F23" s="37"/>
    </row>
    <row r="24" spans="1:8" x14ac:dyDescent="0.7">
      <c r="A24" s="30"/>
      <c r="B24" s="87" t="s">
        <v>261</v>
      </c>
      <c r="C24" s="27"/>
      <c r="D24" s="31"/>
      <c r="E24" s="28"/>
      <c r="F24" s="37"/>
    </row>
    <row r="25" spans="1:8" x14ac:dyDescent="0.7">
      <c r="A25" s="30" t="s">
        <v>47</v>
      </c>
      <c r="B25" s="25" t="s">
        <v>277</v>
      </c>
      <c r="C25" s="27" t="s">
        <v>4</v>
      </c>
      <c r="D25" s="27">
        <v>1000</v>
      </c>
      <c r="E25" s="28"/>
      <c r="F25" s="37"/>
      <c r="G25" s="15">
        <f>2580-700</f>
        <v>1880</v>
      </c>
    </row>
    <row r="26" spans="1:8" x14ac:dyDescent="0.7">
      <c r="A26" s="30" t="s">
        <v>236</v>
      </c>
      <c r="B26" s="25" t="s">
        <v>278</v>
      </c>
      <c r="C26" s="27" t="s">
        <v>4</v>
      </c>
      <c r="D26" s="27">
        <v>2000</v>
      </c>
      <c r="E26" s="28"/>
      <c r="F26" s="37"/>
      <c r="G26" s="15">
        <f>5500-2580</f>
        <v>2920</v>
      </c>
    </row>
    <row r="27" spans="1:8" x14ac:dyDescent="0.7">
      <c r="A27" s="30" t="s">
        <v>383</v>
      </c>
      <c r="B27" s="177" t="s">
        <v>279</v>
      </c>
      <c r="C27" s="27" t="s">
        <v>4</v>
      </c>
      <c r="D27" s="27">
        <f>6978-(D26+D25+D20)</f>
        <v>3878</v>
      </c>
      <c r="E27" s="28"/>
      <c r="F27" s="37"/>
      <c r="G27" s="15">
        <f>7000-5500</f>
        <v>1500</v>
      </c>
    </row>
    <row r="28" spans="1:8" x14ac:dyDescent="0.7">
      <c r="A28" s="30"/>
      <c r="B28" s="79"/>
      <c r="C28" s="27"/>
      <c r="D28" s="27"/>
      <c r="E28" s="28"/>
      <c r="F28" s="37"/>
    </row>
    <row r="29" spans="1:8" x14ac:dyDescent="0.7">
      <c r="A29" s="30"/>
      <c r="B29" s="272" t="s">
        <v>340</v>
      </c>
      <c r="C29" s="27"/>
      <c r="D29" s="27"/>
      <c r="E29" s="28"/>
      <c r="F29" s="37"/>
    </row>
    <row r="30" spans="1:8" ht="36" customHeight="1" x14ac:dyDescent="0.7">
      <c r="A30" s="30" t="s">
        <v>342</v>
      </c>
      <c r="B30" s="177" t="s">
        <v>341</v>
      </c>
      <c r="C30" s="27" t="s">
        <v>4</v>
      </c>
      <c r="D30" s="27">
        <f>9*4</f>
        <v>36</v>
      </c>
      <c r="E30" s="28"/>
      <c r="F30" s="37"/>
    </row>
    <row r="31" spans="1:8" x14ac:dyDescent="0.7">
      <c r="A31" s="30"/>
      <c r="B31" s="25"/>
      <c r="C31" s="27"/>
      <c r="D31" s="27"/>
      <c r="E31" s="28"/>
      <c r="F31" s="37"/>
    </row>
    <row r="32" spans="1:8" x14ac:dyDescent="0.7">
      <c r="A32" s="30"/>
      <c r="B32" s="87" t="s">
        <v>33</v>
      </c>
      <c r="C32" s="27"/>
      <c r="D32" s="31"/>
      <c r="E32" s="28"/>
      <c r="F32" s="37"/>
    </row>
    <row r="33" spans="1:6" ht="57" customHeight="1" x14ac:dyDescent="0.7">
      <c r="A33" s="30"/>
      <c r="B33" s="25" t="s">
        <v>237</v>
      </c>
      <c r="C33" s="27"/>
      <c r="D33" s="31"/>
      <c r="E33" s="28"/>
      <c r="F33" s="37"/>
    </row>
    <row r="34" spans="1:6" x14ac:dyDescent="0.7">
      <c r="A34" s="30"/>
      <c r="B34" s="25"/>
      <c r="C34" s="27"/>
      <c r="D34" s="31"/>
      <c r="E34" s="28"/>
      <c r="F34" s="37"/>
    </row>
    <row r="35" spans="1:6" s="45" customFormat="1" x14ac:dyDescent="0.7">
      <c r="A35" s="30"/>
      <c r="B35" s="39" t="s">
        <v>244</v>
      </c>
      <c r="C35" s="27"/>
      <c r="D35" s="31"/>
      <c r="E35" s="28"/>
      <c r="F35" s="37"/>
    </row>
    <row r="36" spans="1:6" s="45" customFormat="1" x14ac:dyDescent="0.7">
      <c r="A36" s="30" t="s">
        <v>242</v>
      </c>
      <c r="B36" s="25" t="s">
        <v>328</v>
      </c>
      <c r="C36" s="27" t="s">
        <v>5</v>
      </c>
      <c r="D36" s="31">
        <v>1</v>
      </c>
      <c r="E36" s="28"/>
      <c r="F36" s="37"/>
    </row>
    <row r="37" spans="1:6" s="45" customFormat="1" x14ac:dyDescent="0.7">
      <c r="A37" s="30" t="s">
        <v>243</v>
      </c>
      <c r="B37" s="25" t="s">
        <v>410</v>
      </c>
      <c r="C37" s="27" t="s">
        <v>5</v>
      </c>
      <c r="D37" s="31">
        <v>6</v>
      </c>
      <c r="E37" s="28"/>
      <c r="F37" s="37"/>
    </row>
    <row r="38" spans="1:6" s="45" customFormat="1" x14ac:dyDescent="0.7">
      <c r="A38" s="30"/>
      <c r="B38" s="43"/>
      <c r="C38" s="27"/>
      <c r="D38" s="31"/>
      <c r="E38" s="28"/>
      <c r="F38" s="37"/>
    </row>
    <row r="39" spans="1:6" s="38" customFormat="1" x14ac:dyDescent="0.7">
      <c r="A39" s="30"/>
      <c r="B39" s="71" t="s">
        <v>412</v>
      </c>
      <c r="C39" s="27"/>
      <c r="D39" s="31"/>
      <c r="E39" s="28"/>
      <c r="F39" s="37"/>
    </row>
    <row r="40" spans="1:6" s="38" customFormat="1" x14ac:dyDescent="0.7">
      <c r="A40" s="30" t="s">
        <v>231</v>
      </c>
      <c r="B40" s="25" t="s">
        <v>411</v>
      </c>
      <c r="C40" s="27" t="s">
        <v>5</v>
      </c>
      <c r="D40" s="31">
        <v>1</v>
      </c>
      <c r="E40" s="28"/>
      <c r="F40" s="37"/>
    </row>
    <row r="41" spans="1:6" s="38" customFormat="1" x14ac:dyDescent="0.7">
      <c r="A41" s="30" t="s">
        <v>233</v>
      </c>
      <c r="B41" s="25" t="s">
        <v>413</v>
      </c>
      <c r="C41" s="27" t="s">
        <v>5</v>
      </c>
      <c r="D41" s="31">
        <v>1</v>
      </c>
      <c r="E41" s="28"/>
      <c r="F41" s="37"/>
    </row>
    <row r="42" spans="1:6" s="38" customFormat="1" x14ac:dyDescent="0.7">
      <c r="A42" s="30"/>
      <c r="B42" s="43"/>
      <c r="C42" s="27"/>
      <c r="D42" s="31"/>
      <c r="E42" s="28"/>
      <c r="F42" s="37"/>
    </row>
    <row r="43" spans="1:6" s="38" customFormat="1" x14ac:dyDescent="0.7">
      <c r="A43" s="30"/>
      <c r="B43" s="71" t="s">
        <v>306</v>
      </c>
      <c r="C43" s="27"/>
      <c r="D43" s="31"/>
      <c r="E43" s="28"/>
      <c r="F43" s="37"/>
    </row>
    <row r="44" spans="1:6" s="38" customFormat="1" x14ac:dyDescent="0.7">
      <c r="A44" s="30" t="s">
        <v>230</v>
      </c>
      <c r="B44" s="25" t="s">
        <v>247</v>
      </c>
      <c r="C44" s="27" t="s">
        <v>5</v>
      </c>
      <c r="D44" s="31">
        <v>1</v>
      </c>
      <c r="E44" s="28"/>
      <c r="F44" s="37"/>
    </row>
    <row r="45" spans="1:6" s="38" customFormat="1" x14ac:dyDescent="0.7">
      <c r="A45" s="30"/>
      <c r="B45" s="25"/>
      <c r="C45" s="27"/>
      <c r="D45" s="31"/>
      <c r="E45" s="28"/>
      <c r="F45" s="37"/>
    </row>
    <row r="46" spans="1:6" s="38" customFormat="1" x14ac:dyDescent="0.7">
      <c r="A46" s="30"/>
      <c r="B46" s="30"/>
      <c r="C46" s="27"/>
      <c r="D46" s="31"/>
      <c r="E46" s="28"/>
      <c r="F46" s="37"/>
    </row>
    <row r="47" spans="1:6" s="38" customFormat="1" x14ac:dyDescent="0.7">
      <c r="A47" s="30"/>
      <c r="B47" s="42" t="s">
        <v>372</v>
      </c>
      <c r="C47" s="27"/>
      <c r="D47" s="31"/>
      <c r="E47" s="28"/>
      <c r="F47" s="37"/>
    </row>
    <row r="48" spans="1:6" s="38" customFormat="1" x14ac:dyDescent="0.7">
      <c r="A48" s="30" t="s">
        <v>293</v>
      </c>
      <c r="B48" s="25" t="s">
        <v>521</v>
      </c>
      <c r="C48" s="27" t="s">
        <v>5</v>
      </c>
      <c r="D48" s="31">
        <v>1</v>
      </c>
      <c r="E48" s="28"/>
      <c r="F48" s="37"/>
    </row>
    <row r="49" spans="1:6" s="38" customFormat="1" x14ac:dyDescent="0.7">
      <c r="A49" s="30" t="s">
        <v>294</v>
      </c>
      <c r="B49" s="25" t="s">
        <v>295</v>
      </c>
      <c r="C49" s="27" t="s">
        <v>5</v>
      </c>
      <c r="D49" s="31">
        <v>6</v>
      </c>
      <c r="E49" s="28"/>
      <c r="F49" s="37"/>
    </row>
    <row r="50" spans="1:6" s="38" customFormat="1" x14ac:dyDescent="0.7">
      <c r="A50" s="30" t="s">
        <v>392</v>
      </c>
      <c r="B50" s="25" t="s">
        <v>349</v>
      </c>
      <c r="C50" s="27" t="s">
        <v>5</v>
      </c>
      <c r="D50" s="31">
        <v>12</v>
      </c>
      <c r="E50" s="28"/>
      <c r="F50" s="37"/>
    </row>
    <row r="51" spans="1:6" s="38" customFormat="1" x14ac:dyDescent="0.7">
      <c r="A51" s="30"/>
      <c r="B51" s="43"/>
      <c r="C51" s="27"/>
      <c r="D51" s="31"/>
      <c r="E51" s="28"/>
      <c r="F51" s="37"/>
    </row>
    <row r="52" spans="1:6" s="38" customFormat="1" x14ac:dyDescent="0.7">
      <c r="A52" s="40"/>
      <c r="B52" s="42" t="s">
        <v>528</v>
      </c>
      <c r="C52" s="27"/>
      <c r="D52" s="31"/>
      <c r="E52" s="75"/>
      <c r="F52" s="37"/>
    </row>
    <row r="53" spans="1:6" s="38" customFormat="1" x14ac:dyDescent="0.7">
      <c r="A53" s="74" t="s">
        <v>385</v>
      </c>
      <c r="B53" s="74" t="s">
        <v>318</v>
      </c>
      <c r="C53" s="27" t="s">
        <v>5</v>
      </c>
      <c r="D53" s="31">
        <v>2</v>
      </c>
      <c r="E53" s="75"/>
      <c r="F53" s="37"/>
    </row>
    <row r="54" spans="1:6" s="38" customFormat="1" x14ac:dyDescent="0.7">
      <c r="A54" s="74" t="s">
        <v>386</v>
      </c>
      <c r="B54" s="74" t="s">
        <v>312</v>
      </c>
      <c r="C54" s="27" t="s">
        <v>5</v>
      </c>
      <c r="D54" s="31">
        <f>1+1</f>
        <v>2</v>
      </c>
      <c r="E54" s="75"/>
      <c r="F54" s="37"/>
    </row>
    <row r="55" spans="1:6" s="38" customFormat="1" x14ac:dyDescent="0.7">
      <c r="A55" s="74" t="s">
        <v>387</v>
      </c>
      <c r="B55" s="74" t="s">
        <v>329</v>
      </c>
      <c r="C55" s="27" t="s">
        <v>5</v>
      </c>
      <c r="D55" s="31">
        <v>1</v>
      </c>
      <c r="E55" s="75"/>
      <c r="F55" s="37"/>
    </row>
    <row r="56" spans="1:6" s="38" customFormat="1" x14ac:dyDescent="0.7">
      <c r="A56" s="74" t="s">
        <v>229</v>
      </c>
      <c r="B56" s="74" t="s">
        <v>330</v>
      </c>
      <c r="C56" s="27" t="s">
        <v>5</v>
      </c>
      <c r="D56" s="31">
        <v>1</v>
      </c>
      <c r="E56" s="75"/>
      <c r="F56" s="37"/>
    </row>
    <row r="57" spans="1:6" s="38" customFormat="1" x14ac:dyDescent="0.7">
      <c r="A57" s="30"/>
      <c r="B57" s="25"/>
      <c r="C57" s="27"/>
      <c r="D57" s="31"/>
      <c r="E57" s="28"/>
      <c r="F57" s="37"/>
    </row>
    <row r="58" spans="1:6" s="38" customFormat="1" ht="28.75" x14ac:dyDescent="0.7">
      <c r="A58" s="40" t="s">
        <v>42</v>
      </c>
      <c r="B58" s="76" t="s">
        <v>326</v>
      </c>
      <c r="C58" s="27"/>
      <c r="D58" s="31"/>
      <c r="E58" s="28"/>
      <c r="F58" s="37"/>
    </row>
    <row r="59" spans="1:6" s="38" customFormat="1" x14ac:dyDescent="0.7">
      <c r="A59" s="30" t="s">
        <v>40</v>
      </c>
      <c r="B59" s="25" t="s">
        <v>258</v>
      </c>
      <c r="C59" s="27" t="s">
        <v>5</v>
      </c>
      <c r="D59" s="31">
        <v>6</v>
      </c>
      <c r="E59" s="28"/>
      <c r="F59" s="37"/>
    </row>
    <row r="60" spans="1:6" s="38" customFormat="1" x14ac:dyDescent="0.7">
      <c r="A60" s="30" t="s">
        <v>395</v>
      </c>
      <c r="B60" s="25" t="s">
        <v>399</v>
      </c>
      <c r="C60" s="27" t="s">
        <v>5</v>
      </c>
      <c r="D60" s="31">
        <v>1</v>
      </c>
      <c r="E60" s="28"/>
      <c r="F60" s="37"/>
    </row>
    <row r="61" spans="1:6" s="38" customFormat="1" x14ac:dyDescent="0.7">
      <c r="A61" s="30"/>
      <c r="B61" s="43"/>
      <c r="C61" s="27"/>
      <c r="D61" s="31"/>
      <c r="E61" s="28"/>
      <c r="F61" s="37"/>
    </row>
    <row r="62" spans="1:6" s="38" customFormat="1" x14ac:dyDescent="0.7">
      <c r="A62" s="40" t="s">
        <v>43</v>
      </c>
      <c r="B62" s="42" t="s">
        <v>323</v>
      </c>
      <c r="C62" s="27"/>
      <c r="D62" s="31"/>
      <c r="E62" s="28"/>
      <c r="F62" s="37"/>
    </row>
    <row r="63" spans="1:6" s="38" customFormat="1" x14ac:dyDescent="0.7">
      <c r="A63" s="30" t="s">
        <v>39</v>
      </c>
      <c r="B63" s="25" t="s">
        <v>322</v>
      </c>
      <c r="C63" s="27" t="s">
        <v>5</v>
      </c>
      <c r="D63" s="27">
        <v>1</v>
      </c>
      <c r="E63" s="28"/>
      <c r="F63" s="37"/>
    </row>
    <row r="64" spans="1:6" s="38" customFormat="1" x14ac:dyDescent="0.7">
      <c r="A64" s="30" t="s">
        <v>309</v>
      </c>
      <c r="B64" s="25" t="s">
        <v>527</v>
      </c>
      <c r="C64" s="27" t="s">
        <v>5</v>
      </c>
      <c r="D64" s="27">
        <v>1</v>
      </c>
      <c r="E64" s="28"/>
      <c r="F64" s="37"/>
    </row>
    <row r="65" spans="1:6" s="38" customFormat="1" x14ac:dyDescent="0.7">
      <c r="A65" s="30" t="s">
        <v>310</v>
      </c>
      <c r="B65" s="25" t="s">
        <v>321</v>
      </c>
      <c r="C65" s="27" t="s">
        <v>5</v>
      </c>
      <c r="D65" s="27">
        <v>1</v>
      </c>
      <c r="E65" s="28"/>
      <c r="F65" s="37"/>
    </row>
    <row r="66" spans="1:6" s="38" customFormat="1" x14ac:dyDescent="0.7">
      <c r="A66" s="30" t="s">
        <v>311</v>
      </c>
      <c r="B66" s="25" t="s">
        <v>339</v>
      </c>
      <c r="C66" s="27" t="s">
        <v>5</v>
      </c>
      <c r="D66" s="27">
        <v>2</v>
      </c>
      <c r="E66" s="28"/>
      <c r="F66" s="37"/>
    </row>
    <row r="67" spans="1:6" s="38" customFormat="1" x14ac:dyDescent="0.7">
      <c r="A67" s="30" t="s">
        <v>400</v>
      </c>
      <c r="B67" s="25" t="s">
        <v>324</v>
      </c>
      <c r="C67" s="27" t="s">
        <v>5</v>
      </c>
      <c r="D67" s="27">
        <v>5</v>
      </c>
      <c r="E67" s="28"/>
      <c r="F67" s="37"/>
    </row>
    <row r="68" spans="1:6" s="38" customFormat="1" x14ac:dyDescent="0.7">
      <c r="A68" s="30" t="s">
        <v>401</v>
      </c>
      <c r="B68" s="25" t="s">
        <v>327</v>
      </c>
      <c r="C68" s="27" t="s">
        <v>5</v>
      </c>
      <c r="D68" s="27">
        <v>1</v>
      </c>
      <c r="E68" s="28"/>
      <c r="F68" s="37"/>
    </row>
    <row r="69" spans="1:6" s="38" customFormat="1" x14ac:dyDescent="0.7">
      <c r="A69" s="30"/>
      <c r="B69" s="25"/>
      <c r="C69" s="27" t="s">
        <v>5</v>
      </c>
      <c r="D69" s="27">
        <v>1</v>
      </c>
      <c r="E69" s="28"/>
      <c r="F69" s="37"/>
    </row>
    <row r="70" spans="1:6" s="38" customFormat="1" x14ac:dyDescent="0.7">
      <c r="A70" s="40" t="s">
        <v>298</v>
      </c>
      <c r="B70" s="39" t="s">
        <v>297</v>
      </c>
      <c r="C70" s="27"/>
      <c r="D70" s="27"/>
      <c r="E70" s="28"/>
      <c r="F70" s="37"/>
    </row>
    <row r="71" spans="1:6" s="38" customFormat="1" x14ac:dyDescent="0.7">
      <c r="A71" s="30" t="s">
        <v>41</v>
      </c>
      <c r="B71" s="25" t="s">
        <v>301</v>
      </c>
      <c r="C71" s="27" t="s">
        <v>5</v>
      </c>
      <c r="D71" s="27">
        <v>1</v>
      </c>
      <c r="E71" s="28"/>
      <c r="F71" s="37"/>
    </row>
    <row r="72" spans="1:6" s="38" customFormat="1" x14ac:dyDescent="0.7">
      <c r="A72" s="30" t="s">
        <v>299</v>
      </c>
      <c r="B72" s="25" t="s">
        <v>303</v>
      </c>
      <c r="C72" s="27" t="s">
        <v>5</v>
      </c>
      <c r="D72" s="27">
        <v>1</v>
      </c>
      <c r="E72" s="28"/>
      <c r="F72" s="37"/>
    </row>
    <row r="73" spans="1:6" s="38" customFormat="1" x14ac:dyDescent="0.7">
      <c r="A73" s="30" t="s">
        <v>300</v>
      </c>
      <c r="B73" s="25" t="s">
        <v>302</v>
      </c>
      <c r="C73" s="27" t="s">
        <v>5</v>
      </c>
      <c r="D73" s="44">
        <v>3</v>
      </c>
      <c r="E73" s="41"/>
      <c r="F73" s="37"/>
    </row>
    <row r="74" spans="1:6" s="38" customFormat="1" x14ac:dyDescent="0.7">
      <c r="A74" s="30"/>
      <c r="B74" s="43"/>
      <c r="C74" s="27"/>
      <c r="D74" s="44"/>
      <c r="E74" s="41"/>
      <c r="F74" s="37"/>
    </row>
    <row r="75" spans="1:6" s="38" customFormat="1" x14ac:dyDescent="0.7">
      <c r="A75" s="40"/>
      <c r="B75" s="76" t="s">
        <v>320</v>
      </c>
      <c r="C75" s="27"/>
      <c r="D75" s="77"/>
      <c r="E75" s="41"/>
      <c r="F75" s="37"/>
    </row>
    <row r="76" spans="1:6" s="38" customFormat="1" ht="15.5" x14ac:dyDescent="0.7">
      <c r="A76" s="30" t="s">
        <v>314</v>
      </c>
      <c r="B76" s="25" t="s">
        <v>319</v>
      </c>
      <c r="C76" s="27" t="s">
        <v>5</v>
      </c>
      <c r="D76" s="77">
        <v>3</v>
      </c>
      <c r="E76" s="41"/>
      <c r="F76" s="37"/>
    </row>
    <row r="77" spans="1:6" s="38" customFormat="1" ht="15.5" x14ac:dyDescent="0.7">
      <c r="A77" s="30" t="s">
        <v>315</v>
      </c>
      <c r="B77" s="25" t="s">
        <v>313</v>
      </c>
      <c r="C77" s="27" t="s">
        <v>5</v>
      </c>
      <c r="D77" s="77">
        <v>1</v>
      </c>
      <c r="E77" s="41"/>
      <c r="F77" s="37"/>
    </row>
    <row r="78" spans="1:6" s="38" customFormat="1" ht="15.5" x14ac:dyDescent="0.7">
      <c r="A78" s="30" t="s">
        <v>388</v>
      </c>
      <c r="B78" s="25" t="s">
        <v>316</v>
      </c>
      <c r="C78" s="27" t="s">
        <v>5</v>
      </c>
      <c r="D78" s="77">
        <v>1</v>
      </c>
      <c r="E78" s="41"/>
      <c r="F78" s="37"/>
    </row>
    <row r="79" spans="1:6" s="38" customFormat="1" ht="15.5" x14ac:dyDescent="0.7">
      <c r="A79" s="30" t="s">
        <v>389</v>
      </c>
      <c r="B79" s="25" t="s">
        <v>317</v>
      </c>
      <c r="C79" s="27" t="s">
        <v>5</v>
      </c>
      <c r="D79" s="77">
        <v>1</v>
      </c>
      <c r="E79" s="41"/>
      <c r="F79" s="37"/>
    </row>
    <row r="80" spans="1:6" s="38" customFormat="1" x14ac:dyDescent="0.7">
      <c r="A80" s="30"/>
      <c r="B80" s="43"/>
      <c r="C80" s="27"/>
      <c r="D80" s="77"/>
      <c r="E80" s="41"/>
      <c r="F80" s="37"/>
    </row>
    <row r="81" spans="1:6" s="38" customFormat="1" x14ac:dyDescent="0.7">
      <c r="A81" s="40" t="s">
        <v>59</v>
      </c>
      <c r="B81" s="76" t="s">
        <v>228</v>
      </c>
      <c r="C81" s="27"/>
      <c r="D81" s="77"/>
      <c r="E81" s="41"/>
      <c r="F81" s="37"/>
    </row>
    <row r="82" spans="1:6" s="38" customFormat="1" x14ac:dyDescent="0.7">
      <c r="A82" s="30" t="s">
        <v>60</v>
      </c>
      <c r="B82" s="25" t="s">
        <v>248</v>
      </c>
      <c r="C82" s="27" t="s">
        <v>5</v>
      </c>
      <c r="D82" s="77">
        <v>1</v>
      </c>
      <c r="E82" s="41"/>
      <c r="F82" s="37"/>
    </row>
    <row r="83" spans="1:6" s="38" customFormat="1" x14ac:dyDescent="0.7">
      <c r="A83" s="80"/>
      <c r="B83" s="25"/>
      <c r="C83" s="44"/>
      <c r="D83" s="77"/>
      <c r="E83" s="41"/>
      <c r="F83" s="37"/>
    </row>
    <row r="84" spans="1:6" s="38" customFormat="1" x14ac:dyDescent="0.7">
      <c r="A84" s="40"/>
      <c r="B84" s="76" t="s">
        <v>245</v>
      </c>
      <c r="C84" s="44"/>
      <c r="D84" s="77"/>
      <c r="E84" s="41"/>
      <c r="F84" s="37"/>
    </row>
    <row r="85" spans="1:6" s="38" customFormat="1" x14ac:dyDescent="0.7">
      <c r="A85" s="40"/>
      <c r="B85" s="176" t="s">
        <v>522</v>
      </c>
      <c r="C85" s="44"/>
      <c r="D85" s="77"/>
      <c r="E85" s="41"/>
      <c r="F85" s="37"/>
    </row>
    <row r="86" spans="1:6" s="38" customFormat="1" x14ac:dyDescent="0.7">
      <c r="A86" s="30" t="s">
        <v>246</v>
      </c>
      <c r="B86" s="25" t="s">
        <v>526</v>
      </c>
      <c r="C86" s="27" t="s">
        <v>5</v>
      </c>
      <c r="D86" s="31">
        <v>1</v>
      </c>
      <c r="E86" s="28"/>
      <c r="F86" s="37"/>
    </row>
    <row r="87" spans="1:6" s="38" customFormat="1" x14ac:dyDescent="0.7">
      <c r="A87" s="30" t="s">
        <v>249</v>
      </c>
      <c r="B87" s="25" t="s">
        <v>325</v>
      </c>
      <c r="C87" s="27" t="s">
        <v>5</v>
      </c>
      <c r="D87" s="31">
        <v>1</v>
      </c>
      <c r="E87" s="28"/>
      <c r="F87" s="37"/>
    </row>
    <row r="88" spans="1:6" s="38" customFormat="1" x14ac:dyDescent="0.7">
      <c r="A88" s="30" t="s">
        <v>250</v>
      </c>
      <c r="B88" s="25" t="s">
        <v>525</v>
      </c>
      <c r="C88" s="27" t="s">
        <v>5</v>
      </c>
      <c r="D88" s="31">
        <v>2</v>
      </c>
      <c r="E88" s="28"/>
      <c r="F88" s="37"/>
    </row>
    <row r="89" spans="1:6" s="38" customFormat="1" x14ac:dyDescent="0.7">
      <c r="A89" s="30" t="s">
        <v>524</v>
      </c>
      <c r="B89" s="25" t="s">
        <v>407</v>
      </c>
      <c r="C89" s="27" t="s">
        <v>5</v>
      </c>
      <c r="D89" s="31">
        <v>1</v>
      </c>
      <c r="E89" s="28"/>
      <c r="F89" s="37"/>
    </row>
    <row r="90" spans="1:6" s="38" customFormat="1" x14ac:dyDescent="0.7">
      <c r="A90" s="30" t="s">
        <v>533</v>
      </c>
      <c r="B90" s="25" t="s">
        <v>523</v>
      </c>
      <c r="C90" s="27" t="s">
        <v>5</v>
      </c>
      <c r="D90" s="31">
        <v>5</v>
      </c>
      <c r="E90" s="28"/>
      <c r="F90" s="37"/>
    </row>
    <row r="91" spans="1:6" s="38" customFormat="1" x14ac:dyDescent="0.7">
      <c r="A91" s="30"/>
      <c r="B91" s="25"/>
      <c r="C91" s="27"/>
      <c r="D91" s="31"/>
      <c r="E91" s="28"/>
      <c r="F91" s="37"/>
    </row>
    <row r="92" spans="1:6" s="38" customFormat="1" x14ac:dyDescent="0.7">
      <c r="A92" s="30"/>
      <c r="B92" s="43"/>
      <c r="C92" s="27"/>
      <c r="D92" s="31"/>
      <c r="E92" s="28"/>
      <c r="F92" s="37"/>
    </row>
    <row r="93" spans="1:6" s="38" customFormat="1" x14ac:dyDescent="0.7">
      <c r="A93" s="40"/>
      <c r="B93" s="76" t="s">
        <v>331</v>
      </c>
      <c r="C93" s="27"/>
      <c r="D93" s="31"/>
      <c r="E93" s="28"/>
      <c r="F93" s="37"/>
    </row>
    <row r="94" spans="1:6" s="38" customFormat="1" x14ac:dyDescent="0.7">
      <c r="A94" s="30" t="s">
        <v>231</v>
      </c>
      <c r="B94" s="25" t="s">
        <v>333</v>
      </c>
      <c r="C94" s="27" t="s">
        <v>5</v>
      </c>
      <c r="D94" s="31">
        <v>1</v>
      </c>
      <c r="E94" s="28"/>
      <c r="F94" s="37"/>
    </row>
    <row r="95" spans="1:6" s="38" customFormat="1" x14ac:dyDescent="0.7">
      <c r="A95" s="30" t="s">
        <v>233</v>
      </c>
      <c r="B95" s="25" t="s">
        <v>332</v>
      </c>
      <c r="C95" s="27" t="s">
        <v>5</v>
      </c>
      <c r="D95" s="31">
        <v>6</v>
      </c>
      <c r="E95" s="28"/>
      <c r="F95" s="37"/>
    </row>
    <row r="96" spans="1:6" s="38" customFormat="1" x14ac:dyDescent="0.7">
      <c r="A96" s="30" t="s">
        <v>251</v>
      </c>
      <c r="B96" s="25" t="s">
        <v>334</v>
      </c>
      <c r="C96" s="27" t="s">
        <v>5</v>
      </c>
      <c r="D96" s="31">
        <v>6</v>
      </c>
      <c r="E96" s="28"/>
      <c r="F96" s="37"/>
    </row>
    <row r="97" spans="1:7" s="38" customFormat="1" x14ac:dyDescent="0.7">
      <c r="A97" s="30" t="s">
        <v>260</v>
      </c>
      <c r="B97" s="25" t="s">
        <v>335</v>
      </c>
      <c r="C97" s="27" t="s">
        <v>5</v>
      </c>
      <c r="D97" s="31">
        <v>1</v>
      </c>
      <c r="E97" s="28"/>
      <c r="F97" s="37"/>
    </row>
    <row r="98" spans="1:7" s="38" customFormat="1" x14ac:dyDescent="0.7">
      <c r="A98" s="81"/>
      <c r="B98" s="43"/>
      <c r="C98" s="83"/>
      <c r="D98" s="84"/>
      <c r="E98" s="85"/>
      <c r="F98" s="37"/>
    </row>
    <row r="99" spans="1:7" s="38" customFormat="1" x14ac:dyDescent="0.7">
      <c r="A99" s="81"/>
      <c r="B99" s="76" t="s">
        <v>414</v>
      </c>
      <c r="C99" s="83"/>
      <c r="D99" s="84"/>
      <c r="E99" s="85"/>
      <c r="F99" s="37"/>
    </row>
    <row r="100" spans="1:7" s="38" customFormat="1" ht="26.75" x14ac:dyDescent="0.7">
      <c r="A100" s="81" t="s">
        <v>415</v>
      </c>
      <c r="B100" s="82" t="s">
        <v>416</v>
      </c>
      <c r="C100" s="83" t="s">
        <v>417</v>
      </c>
      <c r="D100" s="83">
        <v>1</v>
      </c>
      <c r="E100" s="85"/>
      <c r="F100" s="37"/>
    </row>
    <row r="101" spans="1:7" s="38" customFormat="1" x14ac:dyDescent="0.7">
      <c r="A101" s="81"/>
      <c r="B101" s="82"/>
      <c r="C101" s="83"/>
      <c r="D101" s="84"/>
      <c r="E101" s="85"/>
      <c r="F101" s="37"/>
    </row>
    <row r="102" spans="1:7" s="38" customFormat="1" x14ac:dyDescent="0.7">
      <c r="A102" s="81"/>
      <c r="B102" s="86" t="s">
        <v>36</v>
      </c>
      <c r="C102" s="83"/>
      <c r="D102" s="84"/>
      <c r="E102" s="85"/>
      <c r="F102" s="37"/>
    </row>
    <row r="103" spans="1:7" s="38" customFormat="1" x14ac:dyDescent="0.7">
      <c r="A103" s="30"/>
      <c r="B103" s="87" t="s">
        <v>16</v>
      </c>
      <c r="C103" s="27"/>
      <c r="D103" s="31"/>
      <c r="E103" s="28"/>
      <c r="F103" s="37"/>
    </row>
    <row r="104" spans="1:7" s="38" customFormat="1" x14ac:dyDescent="0.7">
      <c r="A104" s="30"/>
      <c r="B104" s="88"/>
      <c r="C104" s="27"/>
      <c r="D104" s="31"/>
      <c r="E104" s="28"/>
      <c r="F104" s="37"/>
    </row>
    <row r="105" spans="1:7" s="38" customFormat="1" x14ac:dyDescent="0.7">
      <c r="A105" s="30"/>
      <c r="B105" s="87" t="s">
        <v>56</v>
      </c>
      <c r="C105" s="27"/>
      <c r="D105" s="31"/>
      <c r="E105" s="28"/>
      <c r="F105" s="37"/>
      <c r="G105" s="124"/>
    </row>
    <row r="106" spans="1:7" s="124" customFormat="1" ht="14.25" x14ac:dyDescent="0.65">
      <c r="A106" s="40" t="s">
        <v>44</v>
      </c>
      <c r="B106" s="76" t="s">
        <v>45</v>
      </c>
      <c r="C106" s="27"/>
      <c r="D106" s="77"/>
      <c r="E106" s="90"/>
      <c r="F106" s="37"/>
    </row>
    <row r="107" spans="1:7" s="124" customFormat="1" ht="13.25" x14ac:dyDescent="0.65">
      <c r="A107" s="30" t="s">
        <v>390</v>
      </c>
      <c r="B107" s="25" t="s">
        <v>529</v>
      </c>
      <c r="C107" s="27" t="s">
        <v>5</v>
      </c>
      <c r="D107" s="31">
        <v>6</v>
      </c>
      <c r="E107" s="28"/>
      <c r="F107" s="37"/>
    </row>
    <row r="108" spans="1:7" s="124" customFormat="1" x14ac:dyDescent="0.7">
      <c r="A108" s="30" t="s">
        <v>221</v>
      </c>
      <c r="B108" s="25" t="s">
        <v>530</v>
      </c>
      <c r="C108" s="27" t="s">
        <v>5</v>
      </c>
      <c r="D108" s="31">
        <v>4</v>
      </c>
      <c r="E108" s="28"/>
      <c r="F108" s="37"/>
      <c r="G108" s="38"/>
    </row>
    <row r="109" spans="1:7" s="38" customFormat="1" x14ac:dyDescent="0.7">
      <c r="A109" s="30" t="s">
        <v>222</v>
      </c>
      <c r="B109" s="25" t="s">
        <v>531</v>
      </c>
      <c r="C109" s="27" t="s">
        <v>5</v>
      </c>
      <c r="D109" s="31">
        <v>1</v>
      </c>
      <c r="E109" s="28"/>
      <c r="F109" s="37"/>
    </row>
    <row r="110" spans="1:7" s="38" customFormat="1" x14ac:dyDescent="0.7">
      <c r="A110" s="30" t="s">
        <v>223</v>
      </c>
      <c r="B110" s="25" t="s">
        <v>532</v>
      </c>
      <c r="C110" s="27" t="s">
        <v>5</v>
      </c>
      <c r="D110" s="31">
        <v>1</v>
      </c>
      <c r="E110" s="28"/>
      <c r="F110" s="37"/>
    </row>
    <row r="111" spans="1:7" s="38" customFormat="1" x14ac:dyDescent="0.7">
      <c r="A111" s="30"/>
      <c r="B111" s="25"/>
      <c r="C111" s="27"/>
      <c r="D111" s="31"/>
      <c r="E111" s="28"/>
      <c r="F111" s="37"/>
    </row>
    <row r="112" spans="1:7" s="38" customFormat="1" x14ac:dyDescent="0.7">
      <c r="A112" s="40" t="s">
        <v>224</v>
      </c>
      <c r="B112" s="87" t="s">
        <v>17</v>
      </c>
      <c r="C112" s="27"/>
      <c r="D112" s="31"/>
      <c r="E112" s="28"/>
      <c r="F112" s="37"/>
    </row>
    <row r="113" spans="1:6" s="38" customFormat="1" ht="26.75" x14ac:dyDescent="0.7">
      <c r="A113" s="30" t="s">
        <v>48</v>
      </c>
      <c r="B113" s="25" t="s">
        <v>290</v>
      </c>
      <c r="C113" s="27" t="s">
        <v>4</v>
      </c>
      <c r="D113" s="27">
        <v>25</v>
      </c>
      <c r="E113" s="28"/>
      <c r="F113" s="37"/>
    </row>
    <row r="114" spans="1:6" s="38" customFormat="1" x14ac:dyDescent="0.7">
      <c r="A114" s="30"/>
      <c r="B114" s="43"/>
      <c r="C114" s="31"/>
      <c r="D114" s="77"/>
      <c r="E114" s="72"/>
      <c r="F114" s="73"/>
    </row>
    <row r="115" spans="1:6" s="38" customFormat="1" x14ac:dyDescent="0.7">
      <c r="A115" s="30"/>
      <c r="B115" s="25"/>
      <c r="C115" s="27"/>
      <c r="D115" s="31"/>
      <c r="E115" s="28"/>
      <c r="F115" s="37"/>
    </row>
    <row r="116" spans="1:6" s="38" customFormat="1" x14ac:dyDescent="0.7">
      <c r="A116" s="30"/>
      <c r="B116" s="87" t="s">
        <v>11</v>
      </c>
      <c r="C116" s="27"/>
      <c r="D116" s="31"/>
      <c r="E116" s="28"/>
      <c r="F116" s="37"/>
    </row>
    <row r="117" spans="1:6" s="38" customFormat="1" x14ac:dyDescent="0.7">
      <c r="A117" s="30"/>
      <c r="B117" s="87" t="s">
        <v>8</v>
      </c>
      <c r="C117" s="27"/>
      <c r="D117" s="31"/>
      <c r="E117" s="28"/>
      <c r="F117" s="37"/>
    </row>
    <row r="118" spans="1:6" s="38" customFormat="1" x14ac:dyDescent="0.7">
      <c r="A118" s="30"/>
      <c r="B118" s="87" t="s">
        <v>9</v>
      </c>
      <c r="C118" s="27"/>
      <c r="D118" s="31"/>
      <c r="E118" s="28"/>
      <c r="F118" s="37"/>
    </row>
    <row r="119" spans="1:6" s="38" customFormat="1" ht="16.5" x14ac:dyDescent="0.7">
      <c r="A119" s="30" t="s">
        <v>46</v>
      </c>
      <c r="B119" s="25" t="s">
        <v>61</v>
      </c>
      <c r="C119" s="27" t="s">
        <v>238</v>
      </c>
      <c r="D119" s="101">
        <f>0.3*0.6*1*(D12+D11)</f>
        <v>1256.04</v>
      </c>
      <c r="E119" s="28"/>
      <c r="F119" s="37"/>
    </row>
    <row r="120" spans="1:6" s="38" customFormat="1" ht="16.5" x14ac:dyDescent="0.7">
      <c r="A120" s="91" t="s">
        <v>280</v>
      </c>
      <c r="B120" s="92" t="s">
        <v>534</v>
      </c>
      <c r="C120" s="93" t="s">
        <v>238</v>
      </c>
      <c r="D120" s="93">
        <v>2</v>
      </c>
      <c r="E120" s="94"/>
      <c r="F120" s="95"/>
    </row>
    <row r="121" spans="1:6" s="38" customFormat="1" ht="16.5" x14ac:dyDescent="0.7">
      <c r="A121" s="91" t="s">
        <v>282</v>
      </c>
      <c r="B121" s="92" t="s">
        <v>535</v>
      </c>
      <c r="C121" s="93" t="s">
        <v>238</v>
      </c>
      <c r="D121" s="93">
        <v>2</v>
      </c>
      <c r="E121" s="94"/>
      <c r="F121" s="95"/>
    </row>
    <row r="122" spans="1:6" s="38" customFormat="1" x14ac:dyDescent="0.7">
      <c r="A122" s="91"/>
      <c r="B122" s="92"/>
      <c r="C122" s="93"/>
      <c r="D122" s="93"/>
      <c r="E122" s="94"/>
      <c r="F122" s="95"/>
    </row>
    <row r="123" spans="1:6" s="38" customFormat="1" x14ac:dyDescent="0.7">
      <c r="A123" s="30"/>
      <c r="B123" s="87" t="s">
        <v>63</v>
      </c>
      <c r="C123" s="27"/>
      <c r="D123" s="31"/>
      <c r="E123" s="28"/>
      <c r="F123" s="37"/>
    </row>
    <row r="124" spans="1:6" s="38" customFormat="1" x14ac:dyDescent="0.7">
      <c r="A124" s="30" t="s">
        <v>62</v>
      </c>
      <c r="B124" s="25" t="s">
        <v>64</v>
      </c>
      <c r="C124" s="27" t="s">
        <v>4</v>
      </c>
      <c r="D124" s="27">
        <f>D12+D11</f>
        <v>6978</v>
      </c>
      <c r="E124" s="28"/>
      <c r="F124" s="37"/>
    </row>
    <row r="125" spans="1:6" s="38" customFormat="1" x14ac:dyDescent="0.7">
      <c r="A125" s="30"/>
      <c r="B125" s="25"/>
      <c r="C125" s="27"/>
      <c r="D125" s="31"/>
      <c r="E125" s="28"/>
      <c r="F125" s="37"/>
    </row>
    <row r="126" spans="1:6" s="38" customFormat="1" x14ac:dyDescent="0.7">
      <c r="A126" s="96"/>
      <c r="B126" s="97" t="s">
        <v>12</v>
      </c>
      <c r="C126" s="98"/>
      <c r="D126" s="88"/>
      <c r="E126" s="99"/>
      <c r="F126" s="37"/>
    </row>
    <row r="127" spans="1:6" s="38" customFormat="1" x14ac:dyDescent="0.7">
      <c r="A127" s="30"/>
      <c r="B127" s="97" t="s">
        <v>15</v>
      </c>
      <c r="C127" s="27"/>
      <c r="D127" s="31"/>
      <c r="E127" s="28"/>
      <c r="F127" s="37"/>
    </row>
    <row r="128" spans="1:6" s="38" customFormat="1" x14ac:dyDescent="0.7">
      <c r="A128" s="30"/>
      <c r="B128" s="97" t="s">
        <v>13</v>
      </c>
      <c r="C128" s="27"/>
      <c r="D128" s="31"/>
      <c r="E128" s="28"/>
      <c r="F128" s="37"/>
    </row>
    <row r="129" spans="1:6" s="269" customFormat="1" ht="27.75" customHeight="1" x14ac:dyDescent="0.6">
      <c r="A129" s="30" t="s">
        <v>14</v>
      </c>
      <c r="B129" s="177" t="s">
        <v>402</v>
      </c>
      <c r="C129" s="27" t="s">
        <v>5</v>
      </c>
      <c r="D129" s="27">
        <v>15</v>
      </c>
      <c r="E129" s="28"/>
      <c r="F129" s="37"/>
    </row>
    <row r="130" spans="1:6" s="38" customFormat="1" x14ac:dyDescent="0.7">
      <c r="A130" s="30"/>
      <c r="B130" s="25"/>
      <c r="C130" s="27"/>
      <c r="D130" s="31"/>
      <c r="E130" s="28"/>
      <c r="F130" s="37"/>
    </row>
    <row r="131" spans="1:6" s="45" customFormat="1" x14ac:dyDescent="0.7">
      <c r="A131" s="40" t="s">
        <v>225</v>
      </c>
      <c r="B131" s="87" t="s">
        <v>65</v>
      </c>
      <c r="C131" s="27"/>
      <c r="D131" s="31"/>
      <c r="E131" s="28"/>
      <c r="F131" s="37"/>
    </row>
    <row r="132" spans="1:6" s="45" customFormat="1" x14ac:dyDescent="0.7">
      <c r="A132" s="30" t="s">
        <v>18</v>
      </c>
      <c r="B132" s="25" t="s">
        <v>37</v>
      </c>
      <c r="C132" s="27" t="s">
        <v>5</v>
      </c>
      <c r="D132" s="31">
        <f>D109</f>
        <v>1</v>
      </c>
      <c r="E132" s="28"/>
      <c r="F132" s="37"/>
    </row>
    <row r="133" spans="1:6" s="45" customFormat="1" x14ac:dyDescent="0.7">
      <c r="A133" s="30" t="s">
        <v>19</v>
      </c>
      <c r="B133" s="25" t="s">
        <v>20</v>
      </c>
      <c r="C133" s="27" t="s">
        <v>5</v>
      </c>
      <c r="D133" s="31">
        <f>D108</f>
        <v>4</v>
      </c>
      <c r="E133" s="28"/>
      <c r="F133" s="37"/>
    </row>
    <row r="134" spans="1:6" s="45" customFormat="1" x14ac:dyDescent="0.7">
      <c r="A134" s="30" t="s">
        <v>21</v>
      </c>
      <c r="B134" s="25" t="s">
        <v>22</v>
      </c>
      <c r="C134" s="27" t="s">
        <v>5</v>
      </c>
      <c r="D134" s="31">
        <f>D107</f>
        <v>6</v>
      </c>
      <c r="E134" s="28"/>
      <c r="F134" s="37"/>
    </row>
    <row r="135" spans="1:6" s="45" customFormat="1" x14ac:dyDescent="0.7">
      <c r="A135" s="30" t="s">
        <v>23</v>
      </c>
      <c r="B135" s="25" t="s">
        <v>24</v>
      </c>
      <c r="C135" s="27" t="s">
        <v>5</v>
      </c>
      <c r="D135" s="100">
        <v>35</v>
      </c>
      <c r="E135" s="28"/>
      <c r="F135" s="37"/>
    </row>
    <row r="136" spans="1:6" x14ac:dyDescent="0.7">
      <c r="A136" s="30"/>
      <c r="B136" s="25"/>
      <c r="C136" s="27"/>
      <c r="D136" s="101"/>
      <c r="E136" s="28"/>
      <c r="F136" s="102"/>
    </row>
    <row r="137" spans="1:6" ht="15.25" thickBot="1" x14ac:dyDescent="0.85">
      <c r="A137" s="103"/>
      <c r="B137" s="104" t="s">
        <v>381</v>
      </c>
      <c r="C137" s="105"/>
      <c r="D137" s="106"/>
      <c r="E137" s="107"/>
      <c r="F137" s="179"/>
    </row>
    <row r="138" spans="1:6" x14ac:dyDescent="0.7">
      <c r="A138" s="278"/>
      <c r="B138" s="273"/>
      <c r="C138" s="279"/>
      <c r="D138" s="280"/>
      <c r="E138" s="281"/>
      <c r="F138" s="282"/>
    </row>
    <row r="139" spans="1:6" x14ac:dyDescent="0.7">
      <c r="A139" s="283"/>
      <c r="B139" s="124"/>
      <c r="C139" s="284"/>
      <c r="D139" s="124"/>
      <c r="E139" s="124"/>
      <c r="F139" s="285"/>
    </row>
  </sheetData>
  <mergeCells count="2">
    <mergeCell ref="A2:F2"/>
    <mergeCell ref="A1:F1"/>
  </mergeCells>
  <phoneticPr fontId="2" type="noConversion"/>
  <pageMargins left="0.7" right="0.7" top="0.75" bottom="0.75" header="0.3" footer="0.3"/>
  <pageSetup paperSize="9" scale="54" fitToHeight="0" orientation="portrait" r:id="rId1"/>
  <headerFooter>
    <oddFooter>&amp;L&amp;P of &amp;N&amp;C&amp;A</oddFooter>
  </headerFooter>
  <rowBreaks count="2" manualBreakCount="2">
    <brk id="30" max="5" man="1"/>
    <brk id="111"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abSelected="1" topLeftCell="A7" workbookViewId="0">
      <selection activeCell="B10" sqref="B10"/>
    </sheetView>
  </sheetViews>
  <sheetFormatPr defaultColWidth="8.86328125" defaultRowHeight="13.5" x14ac:dyDescent="0.7"/>
  <cols>
    <col min="1" max="1" width="7" style="237" bestFit="1" customWidth="1"/>
    <col min="2" max="2" width="67.7265625" style="250" customWidth="1"/>
    <col min="3" max="3" width="6.54296875" style="241" bestFit="1" customWidth="1"/>
    <col min="4" max="4" width="4.86328125" style="241" bestFit="1" customWidth="1"/>
    <col min="5" max="5" width="12.7265625" style="241" bestFit="1" customWidth="1"/>
    <col min="6" max="6" width="16.86328125" style="241" bestFit="1" customWidth="1"/>
    <col min="7" max="16384" width="8.86328125" style="241"/>
  </cols>
  <sheetData>
    <row r="1" spans="1:6" s="237" customFormat="1" x14ac:dyDescent="0.7">
      <c r="A1" s="234" t="s">
        <v>503</v>
      </c>
      <c r="B1" s="235" t="s">
        <v>420</v>
      </c>
      <c r="C1" s="235" t="s">
        <v>504</v>
      </c>
      <c r="D1" s="235" t="s">
        <v>505</v>
      </c>
      <c r="E1" s="235" t="s">
        <v>506</v>
      </c>
      <c r="F1" s="236" t="s">
        <v>271</v>
      </c>
    </row>
    <row r="2" spans="1:6" x14ac:dyDescent="0.7">
      <c r="A2" s="238">
        <v>1</v>
      </c>
      <c r="B2" s="239" t="s">
        <v>507</v>
      </c>
      <c r="C2" s="239"/>
      <c r="D2" s="239"/>
      <c r="E2" s="239"/>
      <c r="F2" s="240"/>
    </row>
    <row r="3" spans="1:6" ht="161.25" customHeight="1" x14ac:dyDescent="0.7">
      <c r="A3" s="315">
        <v>1.1000000000000001</v>
      </c>
      <c r="B3" s="243" t="s">
        <v>560</v>
      </c>
      <c r="C3" s="321" t="s">
        <v>536</v>
      </c>
      <c r="D3" s="321">
        <v>1</v>
      </c>
      <c r="E3" s="321"/>
      <c r="F3" s="312"/>
    </row>
    <row r="4" spans="1:6" ht="208.5" customHeight="1" x14ac:dyDescent="0.7">
      <c r="A4" s="316"/>
      <c r="B4" s="290" t="s">
        <v>540</v>
      </c>
      <c r="C4" s="322"/>
      <c r="D4" s="322"/>
      <c r="E4" s="322"/>
      <c r="F4" s="313"/>
    </row>
    <row r="5" spans="1:6" ht="120.75" customHeight="1" x14ac:dyDescent="0.7">
      <c r="A5" s="316"/>
      <c r="B5" s="290" t="s">
        <v>541</v>
      </c>
      <c r="C5" s="322"/>
      <c r="D5" s="322"/>
      <c r="E5" s="322"/>
      <c r="F5" s="313"/>
    </row>
    <row r="6" spans="1:6" ht="236.5" x14ac:dyDescent="0.7">
      <c r="A6" s="316"/>
      <c r="B6" s="290" t="s">
        <v>542</v>
      </c>
      <c r="C6" s="322"/>
      <c r="D6" s="322"/>
      <c r="E6" s="322"/>
      <c r="F6" s="313"/>
    </row>
    <row r="7" spans="1:6" ht="32.25" x14ac:dyDescent="0.7">
      <c r="A7" s="316"/>
      <c r="B7" s="290" t="s">
        <v>543</v>
      </c>
      <c r="C7" s="322"/>
      <c r="D7" s="322"/>
      <c r="E7" s="322"/>
      <c r="F7" s="313"/>
    </row>
    <row r="8" spans="1:6" ht="75.25" x14ac:dyDescent="0.7">
      <c r="A8" s="316"/>
      <c r="B8" s="290" t="s">
        <v>544</v>
      </c>
      <c r="C8" s="322"/>
      <c r="D8" s="322"/>
      <c r="E8" s="322"/>
      <c r="F8" s="313"/>
    </row>
    <row r="9" spans="1:6" ht="32.25" x14ac:dyDescent="0.7">
      <c r="A9" s="317"/>
      <c r="B9" s="290" t="s">
        <v>570</v>
      </c>
      <c r="C9" s="322"/>
      <c r="D9" s="322"/>
      <c r="E9" s="322"/>
      <c r="F9" s="314"/>
    </row>
    <row r="10" spans="1:6" ht="53.25" customHeight="1" x14ac:dyDescent="0.7">
      <c r="A10" s="242"/>
      <c r="B10" s="239" t="s">
        <v>514</v>
      </c>
      <c r="C10" s="289"/>
      <c r="D10" s="289"/>
      <c r="E10" s="289"/>
      <c r="F10" s="244"/>
    </row>
    <row r="11" spans="1:6" x14ac:dyDescent="0.7">
      <c r="A11" s="242"/>
      <c r="B11" s="239" t="s">
        <v>511</v>
      </c>
      <c r="C11" s="243"/>
      <c r="D11" s="243"/>
      <c r="E11" s="243"/>
      <c r="F11" s="244"/>
    </row>
    <row r="12" spans="1:6" x14ac:dyDescent="0.7">
      <c r="A12" s="242"/>
      <c r="B12" s="243" t="s">
        <v>537</v>
      </c>
      <c r="C12" s="243"/>
      <c r="D12" s="243"/>
      <c r="E12" s="243"/>
      <c r="F12" s="244"/>
    </row>
    <row r="13" spans="1:6" x14ac:dyDescent="0.7">
      <c r="A13" s="242"/>
      <c r="B13" s="239"/>
      <c r="C13" s="243"/>
      <c r="D13" s="243"/>
      <c r="E13" s="243"/>
      <c r="F13" s="244"/>
    </row>
    <row r="14" spans="1:6" x14ac:dyDescent="0.7">
      <c r="A14" s="238">
        <v>2</v>
      </c>
      <c r="B14" s="245" t="s">
        <v>546</v>
      </c>
      <c r="C14" s="243"/>
      <c r="D14" s="243"/>
      <c r="E14" s="243"/>
      <c r="F14" s="244"/>
    </row>
    <row r="15" spans="1:6" x14ac:dyDescent="0.7">
      <c r="A15" s="242">
        <v>2.1</v>
      </c>
      <c r="B15" s="243" t="s">
        <v>552</v>
      </c>
      <c r="C15" s="243" t="s">
        <v>4</v>
      </c>
      <c r="D15" s="243">
        <v>20</v>
      </c>
      <c r="E15" s="243"/>
      <c r="F15" s="244"/>
    </row>
    <row r="16" spans="1:6" x14ac:dyDescent="0.7">
      <c r="A16" s="242">
        <v>2.2000000000000002</v>
      </c>
      <c r="B16" s="243" t="s">
        <v>551</v>
      </c>
      <c r="C16" s="243" t="s">
        <v>5</v>
      </c>
      <c r="D16" s="243">
        <v>6</v>
      </c>
      <c r="E16" s="243"/>
      <c r="F16" s="244"/>
    </row>
    <row r="17" spans="1:6" ht="12" customHeight="1" x14ac:dyDescent="0.7">
      <c r="A17" s="242">
        <v>2.2999999999999998</v>
      </c>
      <c r="B17" s="243" t="s">
        <v>554</v>
      </c>
      <c r="C17" s="243" t="s">
        <v>5</v>
      </c>
      <c r="D17" s="243">
        <v>2</v>
      </c>
      <c r="E17" s="253"/>
      <c r="F17" s="244"/>
    </row>
    <row r="18" spans="1:6" ht="12" customHeight="1" x14ac:dyDescent="0.7">
      <c r="A18" s="242">
        <v>2.4</v>
      </c>
      <c r="B18" s="243" t="s">
        <v>538</v>
      </c>
      <c r="C18" s="243" t="s">
        <v>5</v>
      </c>
      <c r="D18" s="243">
        <v>2</v>
      </c>
      <c r="E18" s="253"/>
      <c r="F18" s="244"/>
    </row>
    <row r="19" spans="1:6" x14ac:dyDescent="0.7">
      <c r="A19" s="242">
        <v>2.5</v>
      </c>
      <c r="B19" s="243" t="s">
        <v>539</v>
      </c>
      <c r="C19" s="243" t="s">
        <v>4</v>
      </c>
      <c r="D19" s="243">
        <v>2</v>
      </c>
      <c r="E19" s="246"/>
      <c r="F19" s="244"/>
    </row>
    <row r="20" spans="1:6" ht="12" customHeight="1" x14ac:dyDescent="0.7">
      <c r="A20" s="242">
        <v>2.6</v>
      </c>
      <c r="B20" s="243" t="s">
        <v>548</v>
      </c>
      <c r="C20" s="243" t="s">
        <v>4</v>
      </c>
      <c r="D20" s="243">
        <v>3</v>
      </c>
      <c r="E20" s="246"/>
      <c r="F20" s="244"/>
    </row>
    <row r="21" spans="1:6" s="258" customFormat="1" x14ac:dyDescent="0.7">
      <c r="A21" s="242">
        <v>2.7</v>
      </c>
      <c r="B21" s="255" t="s">
        <v>557</v>
      </c>
      <c r="C21" s="255" t="s">
        <v>5</v>
      </c>
      <c r="D21" s="255">
        <v>3</v>
      </c>
      <c r="E21" s="256"/>
      <c r="F21" s="257"/>
    </row>
    <row r="22" spans="1:6" s="258" customFormat="1" x14ac:dyDescent="0.7">
      <c r="A22" s="242">
        <v>2.8</v>
      </c>
      <c r="B22" s="243" t="s">
        <v>553</v>
      </c>
      <c r="C22" s="255" t="s">
        <v>5</v>
      </c>
      <c r="D22" s="255">
        <v>3</v>
      </c>
      <c r="E22" s="259"/>
      <c r="F22" s="257"/>
    </row>
    <row r="23" spans="1:6" s="258" customFormat="1" x14ac:dyDescent="0.7">
      <c r="A23" s="242">
        <v>2.9</v>
      </c>
      <c r="B23" s="243" t="s">
        <v>549</v>
      </c>
      <c r="C23" s="255" t="s">
        <v>5</v>
      </c>
      <c r="D23" s="255">
        <v>3</v>
      </c>
      <c r="E23" s="259"/>
      <c r="F23" s="257"/>
    </row>
    <row r="24" spans="1:6" s="258" customFormat="1" x14ac:dyDescent="0.7">
      <c r="A24" s="242"/>
      <c r="B24" s="243"/>
      <c r="C24" s="255"/>
      <c r="D24" s="255"/>
      <c r="E24" s="259"/>
      <c r="F24" s="257"/>
    </row>
    <row r="25" spans="1:6" s="258" customFormat="1" x14ac:dyDescent="0.7">
      <c r="A25" s="260">
        <v>3</v>
      </c>
      <c r="B25" s="261" t="s">
        <v>547</v>
      </c>
      <c r="C25" s="255"/>
      <c r="D25" s="255"/>
      <c r="E25" s="259"/>
      <c r="F25" s="257"/>
    </row>
    <row r="26" spans="1:6" s="258" customFormat="1" x14ac:dyDescent="0.7">
      <c r="A26" s="254">
        <v>3.1</v>
      </c>
      <c r="B26" s="255" t="s">
        <v>557</v>
      </c>
      <c r="C26" s="255" t="s">
        <v>5</v>
      </c>
      <c r="D26" s="255">
        <v>3</v>
      </c>
      <c r="E26" s="259"/>
      <c r="F26" s="257"/>
    </row>
    <row r="27" spans="1:6" s="258" customFormat="1" x14ac:dyDescent="0.7">
      <c r="A27" s="254">
        <v>3.2</v>
      </c>
      <c r="B27" s="255" t="s">
        <v>513</v>
      </c>
      <c r="C27" s="255" t="s">
        <v>5</v>
      </c>
      <c r="D27" s="255">
        <v>3</v>
      </c>
      <c r="E27" s="259"/>
      <c r="F27" s="257"/>
    </row>
    <row r="28" spans="1:6" x14ac:dyDescent="0.7">
      <c r="A28" s="254">
        <v>3.3</v>
      </c>
      <c r="B28" s="243" t="s">
        <v>545</v>
      </c>
      <c r="C28" s="243" t="s">
        <v>5</v>
      </c>
      <c r="D28" s="243">
        <v>3</v>
      </c>
      <c r="E28" s="247"/>
      <c r="F28" s="244"/>
    </row>
    <row r="29" spans="1:6" x14ac:dyDescent="0.7">
      <c r="A29" s="254">
        <v>3.4</v>
      </c>
      <c r="B29" s="243" t="s">
        <v>512</v>
      </c>
      <c r="C29" s="243" t="s">
        <v>5</v>
      </c>
      <c r="D29" s="243">
        <v>3</v>
      </c>
      <c r="E29" s="246"/>
      <c r="F29" s="244"/>
    </row>
    <row r="30" spans="1:6" x14ac:dyDescent="0.7">
      <c r="A30" s="254">
        <v>3.5</v>
      </c>
      <c r="B30" s="243" t="s">
        <v>553</v>
      </c>
      <c r="C30" s="243" t="s">
        <v>5</v>
      </c>
      <c r="D30" s="243">
        <v>2</v>
      </c>
      <c r="E30" s="247"/>
      <c r="F30" s="244"/>
    </row>
    <row r="31" spans="1:6" x14ac:dyDescent="0.7">
      <c r="A31" s="254">
        <v>3.6</v>
      </c>
      <c r="B31" s="243" t="s">
        <v>509</v>
      </c>
      <c r="C31" s="243" t="s">
        <v>5</v>
      </c>
      <c r="D31" s="243">
        <v>1</v>
      </c>
      <c r="E31" s="247"/>
      <c r="F31" s="244"/>
    </row>
    <row r="32" spans="1:6" ht="15" customHeight="1" x14ac:dyDescent="0.7">
      <c r="A32" s="254">
        <v>3.7</v>
      </c>
      <c r="B32" s="243" t="s">
        <v>555</v>
      </c>
      <c r="C32" s="243" t="s">
        <v>5</v>
      </c>
      <c r="D32" s="243">
        <f>D3</f>
        <v>1</v>
      </c>
      <c r="E32" s="246"/>
      <c r="F32" s="244"/>
    </row>
    <row r="33" spans="1:6" ht="15" customHeight="1" x14ac:dyDescent="0.7">
      <c r="A33" s="254">
        <v>3.8</v>
      </c>
      <c r="B33" s="243" t="s">
        <v>508</v>
      </c>
      <c r="C33" s="248" t="s">
        <v>4</v>
      </c>
      <c r="D33" s="248">
        <v>15</v>
      </c>
      <c r="E33" s="249"/>
      <c r="F33" s="244"/>
    </row>
    <row r="34" spans="1:6" ht="15" customHeight="1" x14ac:dyDescent="0.7">
      <c r="A34" s="254">
        <v>3.9</v>
      </c>
      <c r="B34" s="243" t="s">
        <v>556</v>
      </c>
      <c r="C34" s="248" t="s">
        <v>5</v>
      </c>
      <c r="D34" s="248">
        <v>2</v>
      </c>
      <c r="E34" s="249"/>
      <c r="F34" s="244"/>
    </row>
    <row r="35" spans="1:6" ht="15" customHeight="1" x14ac:dyDescent="0.7">
      <c r="A35" s="254">
        <v>4</v>
      </c>
      <c r="B35" s="243" t="s">
        <v>550</v>
      </c>
      <c r="C35" s="248" t="s">
        <v>5</v>
      </c>
      <c r="D35" s="248">
        <v>3</v>
      </c>
      <c r="E35" s="249"/>
      <c r="F35" s="244"/>
    </row>
    <row r="36" spans="1:6" ht="15" customHeight="1" x14ac:dyDescent="0.7">
      <c r="A36" s="262"/>
      <c r="B36" s="248"/>
      <c r="C36" s="248"/>
      <c r="D36" s="248"/>
      <c r="E36" s="249"/>
      <c r="F36" s="244"/>
    </row>
    <row r="37" spans="1:6" ht="65.25" customHeight="1" x14ac:dyDescent="0.7">
      <c r="A37" s="296">
        <v>5</v>
      </c>
      <c r="B37" s="263" t="s">
        <v>564</v>
      </c>
      <c r="C37" s="263" t="s">
        <v>49</v>
      </c>
      <c r="D37" s="263">
        <v>1</v>
      </c>
      <c r="E37" s="264"/>
      <c r="F37" s="257"/>
    </row>
    <row r="38" spans="1:6" ht="16.5" thickBot="1" x14ac:dyDescent="0.85">
      <c r="A38" s="262">
        <v>5.0999999999999996</v>
      </c>
      <c r="B38" s="263" t="s">
        <v>565</v>
      </c>
      <c r="C38" s="63" t="s">
        <v>55</v>
      </c>
      <c r="E38" s="264"/>
      <c r="F38" s="297"/>
    </row>
    <row r="39" spans="1:6" ht="14.25" thickBot="1" x14ac:dyDescent="0.85">
      <c r="A39" s="298"/>
      <c r="B39" s="318" t="s">
        <v>382</v>
      </c>
      <c r="C39" s="319"/>
      <c r="D39" s="319"/>
      <c r="E39" s="320"/>
      <c r="F39" s="299">
        <f>SUM(F3:F37)</f>
        <v>0</v>
      </c>
    </row>
  </sheetData>
  <mergeCells count="6">
    <mergeCell ref="F3:F9"/>
    <mergeCell ref="A3:A9"/>
    <mergeCell ref="B39:E39"/>
    <mergeCell ref="C3:C9"/>
    <mergeCell ref="E3:E9"/>
    <mergeCell ref="D3:D9"/>
  </mergeCells>
  <phoneticPr fontId="42"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workbookViewId="0">
      <selection activeCell="D12" sqref="D12"/>
    </sheetView>
  </sheetViews>
  <sheetFormatPr defaultRowHeight="13" x14ac:dyDescent="0.6"/>
  <cols>
    <col min="1" max="1" width="6.86328125" bestFit="1" customWidth="1"/>
    <col min="2" max="2" width="72" customWidth="1"/>
    <col min="3" max="3" width="6.40625" bestFit="1" customWidth="1"/>
    <col min="4" max="4" width="12.40625" customWidth="1"/>
    <col min="5" max="5" width="8.54296875" bestFit="1" customWidth="1"/>
    <col min="6" max="6" width="14.54296875" style="233" bestFit="1" customWidth="1"/>
    <col min="7" max="7" width="12" hidden="1" customWidth="1"/>
  </cols>
  <sheetData>
    <row r="1" spans="1:7" ht="14.25" x14ac:dyDescent="0.6">
      <c r="A1" s="323" t="s">
        <v>419</v>
      </c>
      <c r="B1" s="323"/>
      <c r="C1" s="323"/>
      <c r="D1" s="323"/>
      <c r="E1" s="323"/>
      <c r="F1" s="323"/>
    </row>
    <row r="2" spans="1:7" ht="15" thickBot="1" x14ac:dyDescent="0.75">
      <c r="A2" s="324" t="s">
        <v>567</v>
      </c>
      <c r="B2" s="324"/>
      <c r="C2" s="324"/>
      <c r="D2" s="324"/>
      <c r="E2" s="324"/>
      <c r="F2" s="324"/>
    </row>
    <row r="3" spans="1:7" ht="15" thickBot="1" x14ac:dyDescent="0.75">
      <c r="A3" s="181" t="s">
        <v>374</v>
      </c>
      <c r="B3" s="182" t="s">
        <v>420</v>
      </c>
      <c r="C3" s="183" t="s">
        <v>268</v>
      </c>
      <c r="D3" s="183" t="s">
        <v>269</v>
      </c>
      <c r="E3" s="184" t="s">
        <v>270</v>
      </c>
      <c r="F3" s="185" t="s">
        <v>271</v>
      </c>
      <c r="G3" t="s">
        <v>421</v>
      </c>
    </row>
    <row r="4" spans="1:7" ht="14.25" x14ac:dyDescent="0.6">
      <c r="A4" s="186"/>
      <c r="B4" s="187"/>
      <c r="C4" s="186"/>
      <c r="D4" s="186"/>
      <c r="E4" s="188"/>
      <c r="F4" s="189"/>
    </row>
    <row r="5" spans="1:7" ht="14.5" x14ac:dyDescent="0.6">
      <c r="A5" s="190">
        <v>1</v>
      </c>
      <c r="B5" s="191" t="s">
        <v>422</v>
      </c>
      <c r="C5" s="192"/>
      <c r="D5" s="192"/>
      <c r="E5" s="193"/>
      <c r="F5" s="194"/>
    </row>
    <row r="6" spans="1:7" ht="14.5" x14ac:dyDescent="0.6">
      <c r="A6" s="192"/>
      <c r="B6" s="198"/>
      <c r="C6" s="192"/>
      <c r="D6" s="192"/>
      <c r="E6" s="193"/>
      <c r="F6" s="194"/>
    </row>
    <row r="7" spans="1:7" ht="14.5" x14ac:dyDescent="0.6">
      <c r="A7" s="192"/>
      <c r="B7" s="199" t="s">
        <v>424</v>
      </c>
      <c r="C7" s="192"/>
      <c r="D7" s="192"/>
      <c r="E7" s="193"/>
      <c r="F7" s="194"/>
    </row>
    <row r="8" spans="1:7" ht="14.5" x14ac:dyDescent="0.6">
      <c r="A8" s="192">
        <v>1.1000000000000001</v>
      </c>
      <c r="B8" s="198" t="s">
        <v>425</v>
      </c>
      <c r="C8" s="192" t="s">
        <v>423</v>
      </c>
      <c r="D8" s="192"/>
      <c r="E8" s="193"/>
      <c r="F8" s="194"/>
    </row>
    <row r="9" spans="1:7" ht="14.5" x14ac:dyDescent="0.6">
      <c r="A9" s="192"/>
      <c r="B9" s="198"/>
      <c r="C9" s="192"/>
      <c r="D9" s="192"/>
      <c r="E9" s="193"/>
      <c r="F9" s="194"/>
    </row>
    <row r="10" spans="1:7" ht="14.5" x14ac:dyDescent="0.6">
      <c r="A10" s="202"/>
      <c r="B10" s="200" t="s">
        <v>427</v>
      </c>
      <c r="C10" s="195"/>
      <c r="D10" s="197"/>
      <c r="E10" s="193"/>
      <c r="F10" s="194"/>
    </row>
    <row r="11" spans="1:7" ht="14.5" x14ac:dyDescent="0.6">
      <c r="A11" s="202"/>
      <c r="B11" s="203"/>
      <c r="C11" s="195"/>
      <c r="D11" s="197"/>
      <c r="E11" s="193"/>
      <c r="F11" s="194"/>
    </row>
    <row r="12" spans="1:7" ht="14.5" x14ac:dyDescent="0.6">
      <c r="A12" s="202"/>
      <c r="B12" s="203" t="s">
        <v>428</v>
      </c>
      <c r="C12" s="195"/>
      <c r="D12" s="197"/>
      <c r="E12" s="193"/>
      <c r="F12" s="194"/>
    </row>
    <row r="13" spans="1:7" ht="14.5" x14ac:dyDescent="0.6">
      <c r="A13" s="202">
        <v>1.8</v>
      </c>
      <c r="B13" s="203" t="s">
        <v>429</v>
      </c>
      <c r="C13" s="195" t="s">
        <v>430</v>
      </c>
      <c r="D13" s="197">
        <v>5</v>
      </c>
      <c r="E13" s="193"/>
      <c r="F13" s="194"/>
    </row>
    <row r="14" spans="1:7" ht="14.5" x14ac:dyDescent="0.6">
      <c r="A14" s="202"/>
      <c r="B14" s="203"/>
      <c r="C14" s="195"/>
      <c r="D14" s="197"/>
      <c r="E14" s="193"/>
      <c r="F14" s="194"/>
    </row>
    <row r="15" spans="1:7" ht="14.5" x14ac:dyDescent="0.6">
      <c r="A15" s="202">
        <v>1.1399999999999999</v>
      </c>
      <c r="B15" s="203" t="s">
        <v>431</v>
      </c>
      <c r="C15" s="195" t="s">
        <v>430</v>
      </c>
      <c r="D15" s="197">
        <v>5</v>
      </c>
      <c r="E15" s="193"/>
      <c r="F15" s="194"/>
    </row>
    <row r="16" spans="1:7" ht="14.5" x14ac:dyDescent="0.6">
      <c r="A16" s="202"/>
      <c r="B16" s="203"/>
      <c r="C16" s="195"/>
      <c r="D16" s="197"/>
      <c r="E16" s="193"/>
      <c r="F16" s="194"/>
    </row>
    <row r="17" spans="1:7" ht="14.5" x14ac:dyDescent="0.6">
      <c r="A17" s="202"/>
      <c r="B17" s="203" t="s">
        <v>432</v>
      </c>
      <c r="C17" s="195"/>
      <c r="D17" s="197"/>
      <c r="E17" s="193"/>
      <c r="F17" s="194"/>
    </row>
    <row r="18" spans="1:7" ht="14.5" x14ac:dyDescent="0.6">
      <c r="A18" s="202">
        <v>1.1599999999999999</v>
      </c>
      <c r="B18" s="203" t="s">
        <v>433</v>
      </c>
      <c r="C18" s="195" t="s">
        <v>430</v>
      </c>
      <c r="D18" s="197">
        <v>5</v>
      </c>
      <c r="E18" s="193"/>
      <c r="F18" s="194"/>
    </row>
    <row r="19" spans="1:7" ht="14.5" x14ac:dyDescent="0.6">
      <c r="A19" s="202"/>
      <c r="B19" s="203"/>
      <c r="C19" s="195"/>
      <c r="D19" s="197"/>
      <c r="E19" s="193"/>
      <c r="F19" s="194"/>
    </row>
    <row r="20" spans="1:7" ht="14.5" x14ac:dyDescent="0.6">
      <c r="A20" s="202"/>
      <c r="B20" s="198"/>
      <c r="C20" s="192"/>
      <c r="D20" s="192"/>
      <c r="E20" s="193"/>
      <c r="F20" s="194"/>
    </row>
    <row r="21" spans="1:7" ht="14.5" x14ac:dyDescent="0.6">
      <c r="A21" s="192"/>
      <c r="B21" s="191" t="s">
        <v>434</v>
      </c>
      <c r="C21" s="192"/>
      <c r="D21" s="192"/>
      <c r="E21" s="193"/>
      <c r="F21" s="194"/>
    </row>
    <row r="22" spans="1:7" ht="14.5" x14ac:dyDescent="0.6">
      <c r="A22" s="190">
        <v>2</v>
      </c>
      <c r="B22" s="191" t="s">
        <v>435</v>
      </c>
      <c r="C22" s="192"/>
      <c r="D22" s="192"/>
      <c r="E22" s="193"/>
      <c r="F22" s="194"/>
    </row>
    <row r="23" spans="1:7" ht="14.5" x14ac:dyDescent="0.6">
      <c r="A23" s="192"/>
      <c r="B23" s="191" t="s">
        <v>436</v>
      </c>
      <c r="C23" s="192"/>
      <c r="D23" s="192"/>
      <c r="E23" s="193"/>
      <c r="F23" s="194"/>
    </row>
    <row r="24" spans="1:7" ht="14.5" x14ac:dyDescent="0.6">
      <c r="A24" s="192"/>
      <c r="B24" s="204" t="s">
        <v>437</v>
      </c>
      <c r="C24" s="205"/>
      <c r="D24" s="205"/>
      <c r="E24" s="206"/>
      <c r="F24" s="207"/>
    </row>
    <row r="25" spans="1:7" ht="43.5" x14ac:dyDescent="0.6">
      <c r="A25" s="202">
        <v>2.1</v>
      </c>
      <c r="B25" s="196" t="s">
        <v>438</v>
      </c>
      <c r="C25" s="208" t="s">
        <v>439</v>
      </c>
      <c r="D25" s="209">
        <v>600</v>
      </c>
      <c r="E25" s="210"/>
      <c r="F25" s="201"/>
      <c r="G25" s="211">
        <f>'[1]SBS measurement sheet'!$N$10</f>
        <v>400</v>
      </c>
    </row>
    <row r="26" spans="1:7" ht="14.5" x14ac:dyDescent="0.6">
      <c r="A26" s="212"/>
      <c r="B26" s="213"/>
      <c r="C26" s="202"/>
      <c r="D26" s="202"/>
      <c r="E26" s="214"/>
      <c r="F26" s="201"/>
    </row>
    <row r="27" spans="1:7" ht="14.5" x14ac:dyDescent="0.6">
      <c r="A27" s="202">
        <v>2.2000000000000002</v>
      </c>
      <c r="B27" s="213" t="s">
        <v>440</v>
      </c>
      <c r="C27" s="202" t="s">
        <v>441</v>
      </c>
      <c r="D27" s="202">
        <v>180</v>
      </c>
      <c r="E27" s="214"/>
      <c r="F27" s="201"/>
      <c r="G27" s="211">
        <f>'[1]SBS measurement sheet'!$N$11</f>
        <v>157.61928649999999</v>
      </c>
    </row>
    <row r="28" spans="1:7" ht="14.5" x14ac:dyDescent="0.6">
      <c r="A28" s="212"/>
      <c r="B28" s="213"/>
      <c r="C28" s="202"/>
      <c r="D28" s="202"/>
      <c r="E28" s="214"/>
      <c r="F28" s="201"/>
    </row>
    <row r="29" spans="1:7" ht="14.5" x14ac:dyDescent="0.6">
      <c r="A29" s="202">
        <v>2.2999999999999998</v>
      </c>
      <c r="B29" s="215" t="s">
        <v>442</v>
      </c>
      <c r="C29" s="208" t="s">
        <v>441</v>
      </c>
      <c r="D29" s="209">
        <v>50</v>
      </c>
      <c r="E29" s="210"/>
      <c r="F29" s="201"/>
      <c r="G29" s="211">
        <f>'[1]SBS measurement sheet'!$N$12</f>
        <v>35.190400000000032</v>
      </c>
    </row>
    <row r="30" spans="1:7" ht="14.5" x14ac:dyDescent="0.6">
      <c r="A30" s="202"/>
      <c r="B30" s="203"/>
      <c r="C30" s="202"/>
      <c r="D30" s="202"/>
      <c r="E30" s="214"/>
      <c r="F30" s="201"/>
    </row>
    <row r="31" spans="1:7" ht="14.5" x14ac:dyDescent="0.6">
      <c r="A31" s="216"/>
      <c r="B31" s="204" t="s">
        <v>443</v>
      </c>
      <c r="C31" s="205"/>
      <c r="D31" s="205"/>
      <c r="E31" s="206"/>
      <c r="F31" s="201"/>
    </row>
    <row r="32" spans="1:7" ht="14.5" x14ac:dyDescent="0.6">
      <c r="A32" s="202"/>
      <c r="B32" s="217"/>
      <c r="C32" s="202"/>
      <c r="D32" s="202"/>
      <c r="E32" s="214"/>
      <c r="F32" s="201"/>
    </row>
    <row r="33" spans="1:7" ht="14.5" x14ac:dyDescent="0.6">
      <c r="A33" s="202">
        <v>2.4</v>
      </c>
      <c r="B33" s="213" t="s">
        <v>444</v>
      </c>
      <c r="C33" s="202" t="s">
        <v>441</v>
      </c>
      <c r="D33" s="202">
        <v>180</v>
      </c>
      <c r="E33" s="214"/>
      <c r="F33" s="201"/>
      <c r="G33">
        <f>'[1]SBS measurement sheet'!$N$13</f>
        <v>157.61928649999999</v>
      </c>
    </row>
    <row r="34" spans="1:7" ht="14.5" x14ac:dyDescent="0.6">
      <c r="A34" s="212"/>
      <c r="B34" s="218"/>
      <c r="C34" s="202"/>
      <c r="D34" s="202"/>
      <c r="E34" s="214"/>
      <c r="F34" s="201"/>
    </row>
    <row r="35" spans="1:7" ht="14.5" x14ac:dyDescent="0.6">
      <c r="A35" s="202"/>
      <c r="B35" s="204" t="s">
        <v>445</v>
      </c>
      <c r="C35" s="205"/>
      <c r="D35" s="205"/>
      <c r="E35" s="206"/>
      <c r="F35" s="201"/>
    </row>
    <row r="36" spans="1:7" ht="29" x14ac:dyDescent="0.6">
      <c r="A36" s="202">
        <v>2.5</v>
      </c>
      <c r="B36" s="213" t="s">
        <v>446</v>
      </c>
      <c r="C36" s="202" t="s">
        <v>441</v>
      </c>
      <c r="D36" s="202">
        <v>80</v>
      </c>
      <c r="E36" s="214"/>
      <c r="F36" s="201"/>
      <c r="G36" s="211">
        <f>'[1]SBS measurement sheet'!$N$14</f>
        <v>63.047725474999993</v>
      </c>
    </row>
    <row r="37" spans="1:7" ht="14.5" x14ac:dyDescent="0.6">
      <c r="A37" s="212"/>
      <c r="B37" s="218"/>
      <c r="C37" s="202"/>
      <c r="D37" s="202"/>
      <c r="E37" s="214"/>
      <c r="F37" s="201"/>
    </row>
    <row r="38" spans="1:7" ht="14.5" x14ac:dyDescent="0.6">
      <c r="A38" s="202"/>
      <c r="B38" s="204" t="s">
        <v>447</v>
      </c>
      <c r="C38" s="205"/>
      <c r="D38" s="205"/>
      <c r="E38" s="206"/>
      <c r="F38" s="201"/>
    </row>
    <row r="39" spans="1:7" ht="14.5" x14ac:dyDescent="0.6">
      <c r="A39" s="202"/>
      <c r="B39" s="219" t="s">
        <v>448</v>
      </c>
      <c r="C39" s="202"/>
      <c r="D39" s="202"/>
      <c r="E39" s="214"/>
      <c r="F39" s="201"/>
    </row>
    <row r="40" spans="1:7" ht="14.5" x14ac:dyDescent="0.6">
      <c r="A40" s="202"/>
      <c r="B40" s="213"/>
      <c r="C40" s="202"/>
      <c r="D40" s="202"/>
      <c r="E40" s="267"/>
      <c r="F40" s="201"/>
    </row>
    <row r="41" spans="1:7" ht="14.5" x14ac:dyDescent="0.6">
      <c r="A41" s="202">
        <v>2.6</v>
      </c>
      <c r="B41" s="213" t="s">
        <v>449</v>
      </c>
      <c r="C41" s="202" t="s">
        <v>439</v>
      </c>
      <c r="D41" s="202">
        <v>50</v>
      </c>
      <c r="E41" s="267"/>
      <c r="F41" s="201"/>
      <c r="G41" s="211">
        <f>'[1]SBS measurement sheet'!$N$15</f>
        <v>35.190400000000032</v>
      </c>
    </row>
    <row r="42" spans="1:7" ht="14.5" x14ac:dyDescent="0.6">
      <c r="A42" s="202">
        <v>2.7</v>
      </c>
      <c r="B42" s="220" t="s">
        <v>450</v>
      </c>
      <c r="C42" s="202" t="s">
        <v>439</v>
      </c>
      <c r="D42" s="202">
        <v>130</v>
      </c>
      <c r="E42" s="267"/>
      <c r="F42" s="201"/>
      <c r="G42" s="211">
        <f>'[1]SBS measurement sheet'!$N$16</f>
        <v>126.09545094999999</v>
      </c>
    </row>
    <row r="43" spans="1:7" ht="14.5" x14ac:dyDescent="0.6">
      <c r="A43" s="212"/>
      <c r="B43" s="213"/>
      <c r="C43" s="202"/>
      <c r="D43" s="202"/>
      <c r="E43" s="267"/>
      <c r="F43" s="201"/>
    </row>
    <row r="44" spans="1:7" ht="28.5" x14ac:dyDescent="0.6">
      <c r="A44" s="202"/>
      <c r="B44" s="204" t="s">
        <v>451</v>
      </c>
      <c r="C44" s="205"/>
      <c r="D44" s="205"/>
      <c r="E44" s="265"/>
      <c r="F44" s="201"/>
    </row>
    <row r="45" spans="1:7" ht="14.5" x14ac:dyDescent="0.6">
      <c r="A45" s="202"/>
      <c r="B45" s="213"/>
      <c r="C45" s="202"/>
      <c r="D45" s="202"/>
      <c r="E45" s="267"/>
      <c r="F45" s="201"/>
    </row>
    <row r="46" spans="1:7" ht="14.5" x14ac:dyDescent="0.6">
      <c r="A46" s="202">
        <v>2.8</v>
      </c>
      <c r="B46" s="213" t="s">
        <v>452</v>
      </c>
      <c r="C46" s="202" t="s">
        <v>441</v>
      </c>
      <c r="D46" s="202">
        <v>40</v>
      </c>
      <c r="E46" s="266"/>
      <c r="F46" s="201"/>
      <c r="G46" s="211">
        <f>'[1]SBS measurement sheet'!$N$17</f>
        <v>35.190400000000032</v>
      </c>
    </row>
    <row r="47" spans="1:7" ht="14.5" x14ac:dyDescent="0.6">
      <c r="A47" s="202">
        <v>2.9</v>
      </c>
      <c r="B47" s="213" t="s">
        <v>453</v>
      </c>
      <c r="C47" s="202" t="s">
        <v>441</v>
      </c>
      <c r="D47" s="202">
        <v>40</v>
      </c>
      <c r="E47" s="266"/>
      <c r="F47" s="201"/>
      <c r="G47" s="211">
        <f>'[1]SBS measurement sheet'!$N$18</f>
        <v>37.828635284999997</v>
      </c>
    </row>
    <row r="48" spans="1:7" ht="14.5" x14ac:dyDescent="0.6">
      <c r="A48" s="212"/>
      <c r="B48" s="213"/>
      <c r="C48" s="202"/>
      <c r="D48" s="202"/>
      <c r="E48" s="267"/>
      <c r="F48" s="201"/>
    </row>
    <row r="49" spans="1:7" ht="14.5" x14ac:dyDescent="0.6">
      <c r="A49" s="221"/>
      <c r="B49" s="204" t="s">
        <v>454</v>
      </c>
      <c r="C49" s="205"/>
      <c r="D49" s="205"/>
      <c r="E49" s="206"/>
      <c r="F49" s="201"/>
    </row>
    <row r="50" spans="1:7" ht="14.5" x14ac:dyDescent="0.6">
      <c r="A50" s="222">
        <v>2.1</v>
      </c>
      <c r="B50" s="213" t="s">
        <v>455</v>
      </c>
      <c r="C50" s="202" t="s">
        <v>439</v>
      </c>
      <c r="D50" s="202">
        <v>90</v>
      </c>
      <c r="E50" s="214"/>
      <c r="F50" s="201"/>
      <c r="G50" s="211">
        <f>'[1]SBS measurement sheet'!$N$19</f>
        <v>89.044280000000001</v>
      </c>
    </row>
    <row r="51" spans="1:7" ht="14.5" x14ac:dyDescent="0.6">
      <c r="A51" s="212"/>
      <c r="B51" s="218" t="s">
        <v>456</v>
      </c>
      <c r="C51" s="216"/>
      <c r="D51" s="216"/>
      <c r="E51" s="223"/>
      <c r="F51" s="201"/>
    </row>
    <row r="52" spans="1:7" ht="28.5" x14ac:dyDescent="0.6">
      <c r="A52" s="221"/>
      <c r="B52" s="204" t="s">
        <v>457</v>
      </c>
      <c r="C52" s="205"/>
      <c r="D52" s="205"/>
      <c r="E52" s="206"/>
      <c r="F52" s="201"/>
      <c r="G52" s="211"/>
    </row>
    <row r="53" spans="1:7" ht="14.5" x14ac:dyDescent="0.6">
      <c r="A53" s="221"/>
      <c r="B53" s="204" t="s">
        <v>458</v>
      </c>
      <c r="C53" s="205"/>
      <c r="D53" s="205"/>
      <c r="E53" s="265"/>
      <c r="F53" s="201"/>
      <c r="G53" s="211"/>
    </row>
    <row r="54" spans="1:7" ht="14.5" x14ac:dyDescent="0.6">
      <c r="A54" s="221">
        <v>2.11</v>
      </c>
      <c r="B54" s="213" t="s">
        <v>459</v>
      </c>
      <c r="C54" s="221" t="s">
        <v>460</v>
      </c>
      <c r="D54" s="221">
        <v>160</v>
      </c>
      <c r="E54" s="266"/>
      <c r="F54" s="201"/>
      <c r="G54" s="211">
        <f>'[1]SBS measurement sheet'!$N$21</f>
        <v>137.6</v>
      </c>
    </row>
    <row r="55" spans="1:7" ht="14.5" x14ac:dyDescent="0.6">
      <c r="A55" s="221">
        <v>2.12</v>
      </c>
      <c r="B55" s="213" t="s">
        <v>561</v>
      </c>
      <c r="C55" s="221" t="s">
        <v>460</v>
      </c>
      <c r="D55" s="221">
        <v>380</v>
      </c>
      <c r="E55" s="266"/>
      <c r="F55" s="201"/>
      <c r="G55" s="211">
        <f>'[1]SBS measurement sheet'!$N$22</f>
        <v>326.16296296296298</v>
      </c>
    </row>
    <row r="56" spans="1:7" ht="14.5" x14ac:dyDescent="0.6">
      <c r="A56" s="221">
        <v>2.13</v>
      </c>
      <c r="B56" s="213" t="s">
        <v>562</v>
      </c>
      <c r="C56" s="221" t="s">
        <v>460</v>
      </c>
      <c r="D56" s="221">
        <v>380</v>
      </c>
      <c r="E56" s="266"/>
      <c r="F56" s="201"/>
      <c r="G56" s="211">
        <f>'[1]SBS measurement sheet'!$N$23</f>
        <v>334.5679012345679</v>
      </c>
    </row>
    <row r="57" spans="1:7" ht="14.5" x14ac:dyDescent="0.6">
      <c r="A57" s="221"/>
      <c r="B57" s="204" t="s">
        <v>461</v>
      </c>
      <c r="C57" s="221"/>
      <c r="D57" s="221"/>
      <c r="E57" s="266"/>
      <c r="F57" s="201"/>
      <c r="G57" s="211"/>
    </row>
    <row r="58" spans="1:7" ht="14.5" x14ac:dyDescent="0.6">
      <c r="A58" s="221">
        <v>2.14</v>
      </c>
      <c r="B58" s="213" t="s">
        <v>462</v>
      </c>
      <c r="C58" s="221" t="s">
        <v>460</v>
      </c>
      <c r="D58" s="221">
        <v>3500</v>
      </c>
      <c r="E58" s="266"/>
      <c r="F58" s="201"/>
      <c r="G58" s="211">
        <f>'[1]SBS measurement sheet'!$N$27</f>
        <v>3319.7093999999997</v>
      </c>
    </row>
    <row r="59" spans="1:7" ht="14.5" x14ac:dyDescent="0.6">
      <c r="A59" s="221"/>
      <c r="B59" s="213"/>
      <c r="C59" s="221"/>
      <c r="D59" s="208"/>
      <c r="E59" s="266"/>
      <c r="F59" s="201"/>
      <c r="G59" s="211"/>
    </row>
    <row r="60" spans="1:7" ht="14.5" x14ac:dyDescent="0.6">
      <c r="A60" s="224">
        <v>3</v>
      </c>
      <c r="B60" s="191" t="s">
        <v>463</v>
      </c>
      <c r="C60" s="192"/>
      <c r="D60" s="192"/>
      <c r="E60" s="193"/>
      <c r="F60" s="201"/>
    </row>
    <row r="61" spans="1:7" ht="14.5" x14ac:dyDescent="0.6">
      <c r="A61" s="216"/>
      <c r="B61" s="204" t="s">
        <v>464</v>
      </c>
      <c r="C61" s="205"/>
      <c r="D61" s="205"/>
      <c r="E61" s="206"/>
      <c r="F61" s="201"/>
    </row>
    <row r="62" spans="1:7" ht="29" x14ac:dyDescent="0.6">
      <c r="A62" s="202">
        <v>3.1</v>
      </c>
      <c r="B62" s="213" t="s">
        <v>465</v>
      </c>
      <c r="C62" s="202" t="s">
        <v>439</v>
      </c>
      <c r="D62" s="202">
        <v>200</v>
      </c>
      <c r="E62" s="214"/>
      <c r="F62" s="201"/>
      <c r="G62" s="211">
        <f>'[1]SBS measurement sheet'!$N$30</f>
        <v>177.75550800000002</v>
      </c>
    </row>
    <row r="63" spans="1:7" ht="29" x14ac:dyDescent="0.6">
      <c r="A63" s="202">
        <v>3.2</v>
      </c>
      <c r="B63" s="213" t="s">
        <v>466</v>
      </c>
      <c r="C63" s="202" t="s">
        <v>467</v>
      </c>
      <c r="D63" s="202">
        <v>120</v>
      </c>
      <c r="E63" s="214"/>
      <c r="F63" s="201"/>
      <c r="G63" s="211">
        <f>'[1]SBS measurement sheet'!$N$31</f>
        <v>79.8</v>
      </c>
    </row>
    <row r="64" spans="1:7" ht="14.5" x14ac:dyDescent="0.6">
      <c r="A64" s="202">
        <v>3.3</v>
      </c>
      <c r="B64" s="213" t="s">
        <v>468</v>
      </c>
      <c r="C64" s="202" t="s">
        <v>439</v>
      </c>
      <c r="D64" s="202">
        <v>360</v>
      </c>
      <c r="E64" s="214"/>
      <c r="F64" s="201"/>
      <c r="G64" s="211">
        <f>'[1]SBS measurement sheet'!$P$33</f>
        <v>344.31233000000003</v>
      </c>
    </row>
    <row r="65" spans="1:7" ht="14.5" x14ac:dyDescent="0.6">
      <c r="A65" s="202"/>
      <c r="B65" s="204" t="s">
        <v>469</v>
      </c>
      <c r="C65" s="205"/>
      <c r="D65" s="205"/>
      <c r="E65" s="206"/>
      <c r="F65" s="201"/>
    </row>
    <row r="66" spans="1:7" ht="43.5" x14ac:dyDescent="0.6">
      <c r="A66" s="216">
        <v>3.4</v>
      </c>
      <c r="B66" s="213" t="s">
        <v>470</v>
      </c>
      <c r="C66" s="202" t="s">
        <v>467</v>
      </c>
      <c r="D66" s="202">
        <v>120</v>
      </c>
      <c r="E66" s="214"/>
      <c r="F66" s="201"/>
      <c r="G66" s="211">
        <f>'[1]SBS measurement sheet'!$N$35</f>
        <v>100</v>
      </c>
    </row>
    <row r="67" spans="1:7" ht="29" x14ac:dyDescent="0.6">
      <c r="A67" s="202">
        <v>3.5</v>
      </c>
      <c r="B67" s="213" t="s">
        <v>471</v>
      </c>
      <c r="C67" s="202" t="s">
        <v>439</v>
      </c>
      <c r="D67" s="202">
        <v>160</v>
      </c>
      <c r="E67" s="214"/>
      <c r="F67" s="201"/>
      <c r="G67" s="211">
        <f>'[1]SBS measurement sheet'!$N$36</f>
        <v>144.08426262934705</v>
      </c>
    </row>
    <row r="68" spans="1:7" ht="14.5" x14ac:dyDescent="0.6">
      <c r="A68" s="212"/>
      <c r="B68" s="226" t="s">
        <v>472</v>
      </c>
      <c r="C68" s="227"/>
      <c r="D68" s="227"/>
      <c r="E68" s="228"/>
      <c r="F68" s="201"/>
    </row>
    <row r="69" spans="1:7" ht="29" x14ac:dyDescent="0.6">
      <c r="A69" s="202">
        <v>3.6</v>
      </c>
      <c r="B69" s="213" t="s">
        <v>473</v>
      </c>
      <c r="C69" s="202" t="s">
        <v>374</v>
      </c>
      <c r="D69" s="202">
        <v>1</v>
      </c>
      <c r="E69" s="214"/>
      <c r="F69" s="201"/>
      <c r="G69" s="211">
        <f>'[1]SBS measurement sheet'!$N$38</f>
        <v>1</v>
      </c>
    </row>
    <row r="70" spans="1:7" ht="14.5" x14ac:dyDescent="0.6">
      <c r="A70" s="202"/>
      <c r="B70" s="213"/>
      <c r="C70" s="202"/>
      <c r="D70" s="202"/>
      <c r="E70" s="214"/>
      <c r="F70" s="201"/>
    </row>
    <row r="71" spans="1:7" ht="28.5" x14ac:dyDescent="0.6">
      <c r="A71" s="202"/>
      <c r="B71" s="218" t="s">
        <v>474</v>
      </c>
      <c r="C71" s="216"/>
      <c r="D71" s="216"/>
      <c r="E71" s="223"/>
      <c r="F71" s="201"/>
    </row>
    <row r="72" spans="1:7" ht="14.5" x14ac:dyDescent="0.6">
      <c r="A72" s="216"/>
      <c r="B72" s="204" t="s">
        <v>475</v>
      </c>
      <c r="C72" s="205"/>
      <c r="D72" s="205"/>
      <c r="E72" s="206"/>
      <c r="F72" s="201"/>
    </row>
    <row r="73" spans="1:7" ht="14.5" x14ac:dyDescent="0.6">
      <c r="A73" s="216">
        <v>3.7</v>
      </c>
      <c r="B73" s="213" t="s">
        <v>476</v>
      </c>
      <c r="C73" s="202" t="s">
        <v>430</v>
      </c>
      <c r="D73" s="202">
        <v>1</v>
      </c>
      <c r="E73" s="214"/>
      <c r="F73" s="201"/>
      <c r="G73" s="211">
        <f>'[1]SBS measurement sheet'!$N$40</f>
        <v>1</v>
      </c>
    </row>
    <row r="74" spans="1:7" ht="14.5" hidden="1" x14ac:dyDescent="0.6">
      <c r="A74" s="212"/>
      <c r="B74" s="191" t="s">
        <v>477</v>
      </c>
      <c r="C74" s="229"/>
      <c r="D74" s="229"/>
      <c r="E74" s="230"/>
      <c r="F74" s="201"/>
    </row>
    <row r="75" spans="1:7" ht="29" x14ac:dyDescent="0.6">
      <c r="A75" s="202">
        <v>3.8</v>
      </c>
      <c r="B75" s="213" t="s">
        <v>478</v>
      </c>
      <c r="C75" s="202" t="s">
        <v>430</v>
      </c>
      <c r="D75" s="202">
        <v>1</v>
      </c>
      <c r="E75" s="214"/>
      <c r="F75" s="201"/>
      <c r="G75" s="211">
        <f>'[1]SBS measurement sheet'!$N$41</f>
        <v>1</v>
      </c>
    </row>
    <row r="76" spans="1:7" ht="14.5" x14ac:dyDescent="0.6">
      <c r="A76" s="202">
        <v>3.9</v>
      </c>
      <c r="B76" s="213" t="s">
        <v>479</v>
      </c>
      <c r="C76" s="202" t="s">
        <v>430</v>
      </c>
      <c r="D76" s="202">
        <v>1</v>
      </c>
      <c r="E76" s="214"/>
      <c r="F76" s="201"/>
      <c r="G76" s="211">
        <f>'[1]SBS measurement sheet'!$N$42</f>
        <v>1</v>
      </c>
    </row>
    <row r="77" spans="1:7" ht="14.5" x14ac:dyDescent="0.6">
      <c r="A77" s="222">
        <v>3.1</v>
      </c>
      <c r="B77" s="213" t="s">
        <v>480</v>
      </c>
      <c r="C77" s="202" t="s">
        <v>430</v>
      </c>
      <c r="D77" s="202">
        <v>1</v>
      </c>
      <c r="E77" s="214"/>
      <c r="F77" s="201"/>
      <c r="G77" s="211">
        <f>'[1]SBS measurement sheet'!$N$43</f>
        <v>1</v>
      </c>
    </row>
    <row r="78" spans="1:7" ht="29" x14ac:dyDescent="0.6">
      <c r="A78" s="202">
        <v>3.11</v>
      </c>
      <c r="B78" s="213" t="s">
        <v>481</v>
      </c>
      <c r="C78" s="202" t="s">
        <v>430</v>
      </c>
      <c r="D78" s="202">
        <v>1</v>
      </c>
      <c r="E78" s="214"/>
      <c r="F78" s="201"/>
      <c r="G78" s="211">
        <f>'[1]SBS measurement sheet'!$N$44</f>
        <v>1</v>
      </c>
    </row>
    <row r="79" spans="1:7" ht="14.5" x14ac:dyDescent="0.6">
      <c r="A79" s="202">
        <v>3.12</v>
      </c>
      <c r="B79" s="213" t="s">
        <v>482</v>
      </c>
      <c r="C79" s="202" t="s">
        <v>430</v>
      </c>
      <c r="D79" s="202">
        <v>1</v>
      </c>
      <c r="E79" s="214"/>
      <c r="F79" s="201"/>
      <c r="G79" s="211">
        <f>'[1]SBS measurement sheet'!$N$45</f>
        <v>1</v>
      </c>
    </row>
    <row r="80" spans="1:7" ht="14.5" x14ac:dyDescent="0.6">
      <c r="A80" s="231">
        <v>3.13</v>
      </c>
      <c r="B80" s="213" t="s">
        <v>483</v>
      </c>
      <c r="C80" s="202" t="s">
        <v>430</v>
      </c>
      <c r="D80" s="202">
        <v>1</v>
      </c>
      <c r="E80" s="214"/>
      <c r="F80" s="201"/>
      <c r="G80" s="211"/>
    </row>
    <row r="81" spans="1:7" ht="14.5" x14ac:dyDescent="0.6">
      <c r="A81" s="212"/>
      <c r="B81" s="204" t="s">
        <v>484</v>
      </c>
      <c r="C81" s="205"/>
      <c r="D81" s="205"/>
      <c r="E81" s="206"/>
      <c r="F81" s="201"/>
      <c r="G81" s="211">
        <f>'[1]SBS measurement sheet'!$N$41</f>
        <v>1</v>
      </c>
    </row>
    <row r="82" spans="1:7" ht="14.5" x14ac:dyDescent="0.6">
      <c r="A82" s="202">
        <v>3.14</v>
      </c>
      <c r="B82" s="213" t="s">
        <v>485</v>
      </c>
      <c r="C82" s="202" t="s">
        <v>430</v>
      </c>
      <c r="D82" s="202">
        <v>2</v>
      </c>
      <c r="E82" s="214"/>
      <c r="F82" s="201"/>
      <c r="G82" s="211">
        <f>'[1]SBS measurement sheet'!$N$47</f>
        <v>2</v>
      </c>
    </row>
    <row r="83" spans="1:7" ht="29" x14ac:dyDescent="0.6">
      <c r="A83" s="202">
        <v>3.15</v>
      </c>
      <c r="B83" s="213" t="s">
        <v>478</v>
      </c>
      <c r="C83" s="202" t="s">
        <v>430</v>
      </c>
      <c r="D83" s="202">
        <v>2</v>
      </c>
      <c r="E83" s="214"/>
      <c r="F83" s="201"/>
      <c r="G83" s="211">
        <f>'[1]SBS measurement sheet'!$N$48</f>
        <v>2</v>
      </c>
    </row>
    <row r="84" spans="1:7" ht="14.5" x14ac:dyDescent="0.6">
      <c r="A84" s="202">
        <v>3.16</v>
      </c>
      <c r="B84" s="213" t="s">
        <v>479</v>
      </c>
      <c r="C84" s="202" t="s">
        <v>430</v>
      </c>
      <c r="D84" s="202">
        <v>2</v>
      </c>
      <c r="E84" s="214"/>
      <c r="F84" s="201"/>
      <c r="G84" s="211">
        <f>'[1]SBS measurement sheet'!$N$49</f>
        <v>2</v>
      </c>
    </row>
    <row r="85" spans="1:7" ht="14.5" x14ac:dyDescent="0.6">
      <c r="A85" s="202">
        <v>3.17</v>
      </c>
      <c r="B85" s="213" t="s">
        <v>480</v>
      </c>
      <c r="C85" s="202" t="s">
        <v>430</v>
      </c>
      <c r="D85" s="202">
        <v>2</v>
      </c>
      <c r="E85" s="214"/>
      <c r="F85" s="201"/>
      <c r="G85" s="211">
        <f>'[1]SBS measurement sheet'!$N$50</f>
        <v>2</v>
      </c>
    </row>
    <row r="86" spans="1:7" ht="29" x14ac:dyDescent="0.6">
      <c r="A86" s="202">
        <v>3.18</v>
      </c>
      <c r="B86" s="213" t="s">
        <v>481</v>
      </c>
      <c r="C86" s="202" t="s">
        <v>430</v>
      </c>
      <c r="D86" s="202">
        <v>2</v>
      </c>
      <c r="E86" s="214"/>
      <c r="F86" s="201"/>
      <c r="G86" s="211">
        <f>'[1]SBS measurement sheet'!$N$51</f>
        <v>2</v>
      </c>
    </row>
    <row r="87" spans="1:7" ht="14.5" x14ac:dyDescent="0.6">
      <c r="A87" s="202">
        <v>3.19</v>
      </c>
      <c r="B87" s="213" t="s">
        <v>482</v>
      </c>
      <c r="C87" s="202" t="s">
        <v>430</v>
      </c>
      <c r="D87" s="202">
        <v>2</v>
      </c>
      <c r="E87" s="214"/>
      <c r="F87" s="201"/>
      <c r="G87" s="211">
        <f>'[1]SBS measurement sheet'!$N$52</f>
        <v>2</v>
      </c>
    </row>
    <row r="88" spans="1:7" ht="14.5" x14ac:dyDescent="0.6">
      <c r="A88" s="212"/>
      <c r="B88" s="213"/>
      <c r="C88" s="202"/>
      <c r="D88" s="202"/>
      <c r="E88" s="214"/>
      <c r="F88" s="201"/>
    </row>
    <row r="89" spans="1:7" ht="14.5" x14ac:dyDescent="0.6">
      <c r="A89" s="202"/>
      <c r="B89" s="204" t="s">
        <v>486</v>
      </c>
      <c r="C89" s="205"/>
      <c r="D89" s="205"/>
      <c r="E89" s="206"/>
      <c r="F89" s="201"/>
    </row>
    <row r="90" spans="1:7" ht="14.5" x14ac:dyDescent="0.6">
      <c r="A90" s="222">
        <v>3.2</v>
      </c>
      <c r="B90" s="213" t="s">
        <v>487</v>
      </c>
      <c r="C90" s="202" t="s">
        <v>430</v>
      </c>
      <c r="D90" s="202">
        <v>1</v>
      </c>
      <c r="E90" s="214"/>
      <c r="F90" s="201"/>
      <c r="G90" s="211">
        <f>'[1]SBS measurement sheet'!$N$54</f>
        <v>1</v>
      </c>
    </row>
    <row r="91" spans="1:7" ht="29" x14ac:dyDescent="0.6">
      <c r="A91" s="202">
        <v>3.21</v>
      </c>
      <c r="B91" s="213" t="s">
        <v>488</v>
      </c>
      <c r="C91" s="202" t="s">
        <v>430</v>
      </c>
      <c r="D91" s="202">
        <v>1</v>
      </c>
      <c r="E91" s="214"/>
      <c r="F91" s="201"/>
      <c r="G91" s="211">
        <f>'[1]SBS measurement sheet'!$N$55</f>
        <v>1</v>
      </c>
    </row>
    <row r="92" spans="1:7" ht="14.5" x14ac:dyDescent="0.6">
      <c r="A92" s="202">
        <v>3.22</v>
      </c>
      <c r="B92" s="213" t="s">
        <v>489</v>
      </c>
      <c r="C92" s="202" t="s">
        <v>430</v>
      </c>
      <c r="D92" s="202">
        <v>1</v>
      </c>
      <c r="E92" s="214"/>
      <c r="F92" s="201"/>
      <c r="G92" s="211">
        <f>'[1]SBS measurement sheet'!$N$56</f>
        <v>1</v>
      </c>
    </row>
    <row r="93" spans="1:7" ht="14.5" x14ac:dyDescent="0.6">
      <c r="A93" s="202">
        <v>3.23</v>
      </c>
      <c r="B93" s="213" t="s">
        <v>490</v>
      </c>
      <c r="C93" s="202" t="s">
        <v>430</v>
      </c>
      <c r="D93" s="202">
        <v>1</v>
      </c>
      <c r="E93" s="214"/>
      <c r="F93" s="201"/>
      <c r="G93" s="211">
        <f>'[1]SBS measurement sheet'!$N$57</f>
        <v>1</v>
      </c>
    </row>
    <row r="94" spans="1:7" ht="29" x14ac:dyDescent="0.6">
      <c r="A94" s="202">
        <v>3.24</v>
      </c>
      <c r="B94" s="213" t="s">
        <v>491</v>
      </c>
      <c r="C94" s="202" t="s">
        <v>430</v>
      </c>
      <c r="D94" s="202">
        <v>1</v>
      </c>
      <c r="E94" s="214"/>
      <c r="F94" s="201"/>
      <c r="G94" s="211">
        <f>'[1]SBS measurement sheet'!$N$58</f>
        <v>1</v>
      </c>
    </row>
    <row r="95" spans="1:7" ht="14.5" x14ac:dyDescent="0.6">
      <c r="A95" s="202">
        <v>3.25</v>
      </c>
      <c r="B95" s="213" t="s">
        <v>492</v>
      </c>
      <c r="C95" s="202" t="s">
        <v>430</v>
      </c>
      <c r="D95" s="202">
        <v>1</v>
      </c>
      <c r="E95" s="214"/>
      <c r="F95" s="201"/>
      <c r="G95" s="211">
        <f>'[1]SBS measurement sheet'!$N$59</f>
        <v>1</v>
      </c>
    </row>
    <row r="96" spans="1:7" ht="14.5" x14ac:dyDescent="0.6">
      <c r="A96" s="202">
        <v>3.26</v>
      </c>
      <c r="B96" s="213" t="s">
        <v>493</v>
      </c>
      <c r="C96" s="202" t="s">
        <v>430</v>
      </c>
      <c r="D96" s="202">
        <v>1</v>
      </c>
      <c r="E96" s="214"/>
      <c r="F96" s="201"/>
      <c r="G96" s="211">
        <f>'[1]SBS measurement sheet'!$N$60</f>
        <v>1</v>
      </c>
    </row>
    <row r="97" spans="1:7" ht="14.5" x14ac:dyDescent="0.6">
      <c r="A97" s="202">
        <v>3.27</v>
      </c>
      <c r="B97" s="213" t="s">
        <v>494</v>
      </c>
      <c r="C97" s="202" t="s">
        <v>430</v>
      </c>
      <c r="D97" s="202">
        <v>1</v>
      </c>
      <c r="E97" s="214"/>
      <c r="F97" s="201"/>
      <c r="G97" s="211">
        <f>'[1]SBS measurement sheet'!$N$61</f>
        <v>1</v>
      </c>
    </row>
    <row r="98" spans="1:7" ht="29" x14ac:dyDescent="0.6">
      <c r="A98" s="202">
        <v>3.28</v>
      </c>
      <c r="B98" s="213" t="s">
        <v>495</v>
      </c>
      <c r="C98" s="202" t="s">
        <v>467</v>
      </c>
      <c r="D98" s="202">
        <v>4</v>
      </c>
      <c r="E98" s="214"/>
      <c r="F98" s="201"/>
      <c r="G98" s="211">
        <f>'[1]SBS measurement sheet'!$N$62</f>
        <v>4.5</v>
      </c>
    </row>
    <row r="99" spans="1:7" ht="14.5" x14ac:dyDescent="0.6">
      <c r="A99" s="225"/>
      <c r="B99" s="213"/>
      <c r="C99" s="202"/>
      <c r="D99" s="202"/>
      <c r="E99" s="214"/>
      <c r="F99" s="201"/>
    </row>
    <row r="100" spans="1:7" ht="14.5" x14ac:dyDescent="0.6">
      <c r="A100" s="202"/>
      <c r="B100" s="204" t="s">
        <v>496</v>
      </c>
      <c r="C100" s="205"/>
      <c r="D100" s="205"/>
      <c r="E100" s="206"/>
      <c r="F100" s="201"/>
    </row>
    <row r="101" spans="1:7" ht="29" x14ac:dyDescent="0.6">
      <c r="A101" s="202">
        <v>3.29</v>
      </c>
      <c r="B101" s="213" t="s">
        <v>497</v>
      </c>
      <c r="C101" s="202" t="s">
        <v>374</v>
      </c>
      <c r="D101" s="202">
        <v>2</v>
      </c>
      <c r="E101" s="214"/>
      <c r="F101" s="201"/>
      <c r="G101" s="211">
        <f>'[1]SBS measurement sheet'!$N$65</f>
        <v>2</v>
      </c>
    </row>
    <row r="102" spans="1:7" ht="14.5" x14ac:dyDescent="0.6">
      <c r="A102" s="222">
        <v>3.3</v>
      </c>
      <c r="B102" s="220" t="s">
        <v>498</v>
      </c>
      <c r="C102" s="202" t="s">
        <v>430</v>
      </c>
      <c r="D102" s="202">
        <v>1</v>
      </c>
      <c r="E102" s="214"/>
      <c r="F102" s="201"/>
      <c r="G102" s="211">
        <f>'[1]SBS measurement sheet'!$N$66</f>
        <v>1</v>
      </c>
    </row>
    <row r="103" spans="1:7" ht="14.5" x14ac:dyDescent="0.6">
      <c r="A103" s="202"/>
      <c r="B103" s="213"/>
      <c r="C103" s="202"/>
      <c r="D103" s="202"/>
      <c r="E103" s="214"/>
      <c r="F103" s="201"/>
    </row>
    <row r="104" spans="1:7" ht="14.5" x14ac:dyDescent="0.6">
      <c r="A104" s="202"/>
      <c r="B104" s="204" t="s">
        <v>499</v>
      </c>
      <c r="C104" s="205"/>
      <c r="D104" s="205"/>
      <c r="E104" s="206"/>
      <c r="F104" s="201"/>
    </row>
    <row r="105" spans="1:7" ht="29" x14ac:dyDescent="0.6">
      <c r="A105" s="222">
        <v>3.31</v>
      </c>
      <c r="B105" s="213" t="s">
        <v>500</v>
      </c>
      <c r="C105" s="202" t="s">
        <v>374</v>
      </c>
      <c r="D105" s="202">
        <v>1</v>
      </c>
      <c r="E105" s="214"/>
      <c r="F105" s="201"/>
      <c r="G105" s="211">
        <f>'[1]SBS measurement sheet'!$N$69</f>
        <v>1</v>
      </c>
    </row>
    <row r="106" spans="1:7" ht="14.5" x14ac:dyDescent="0.6">
      <c r="A106" s="225"/>
      <c r="B106" s="213"/>
      <c r="C106" s="202"/>
      <c r="D106" s="202"/>
      <c r="E106" s="214"/>
      <c r="F106" s="201"/>
    </row>
    <row r="107" spans="1:7" ht="14.5" x14ac:dyDescent="0.6">
      <c r="A107" s="202"/>
      <c r="B107" s="204" t="s">
        <v>501</v>
      </c>
      <c r="C107" s="205"/>
      <c r="D107" s="205"/>
      <c r="E107" s="206"/>
      <c r="F107" s="201"/>
    </row>
    <row r="108" spans="1:7" ht="29" x14ac:dyDescent="0.6">
      <c r="A108" s="202">
        <v>3.32</v>
      </c>
      <c r="B108" s="213" t="s">
        <v>502</v>
      </c>
      <c r="C108" s="202" t="s">
        <v>374</v>
      </c>
      <c r="D108" s="202">
        <v>4</v>
      </c>
      <c r="E108" s="214"/>
      <c r="F108" s="201"/>
      <c r="G108" s="211">
        <f>'[1]SBS measurement sheet'!$N$72</f>
        <v>4</v>
      </c>
    </row>
    <row r="109" spans="1:7" ht="15.5" x14ac:dyDescent="0.7">
      <c r="A109" s="216"/>
      <c r="B109" s="325" t="s">
        <v>515</v>
      </c>
      <c r="C109" s="326"/>
      <c r="D109" s="326"/>
      <c r="E109" s="327"/>
      <c r="F109" s="232">
        <f>SUM(F4:F108)</f>
        <v>0</v>
      </c>
    </row>
  </sheetData>
  <mergeCells count="3">
    <mergeCell ref="A1:F1"/>
    <mergeCell ref="A2:F2"/>
    <mergeCell ref="B109:E10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8"/>
  <sheetViews>
    <sheetView view="pageBreakPreview" topLeftCell="A15" zoomScale="70" zoomScaleNormal="70" zoomScaleSheetLayoutView="70" workbookViewId="0">
      <selection activeCell="N42" sqref="N42"/>
    </sheetView>
  </sheetViews>
  <sheetFormatPr defaultColWidth="9.1328125" defaultRowHeight="14.5" x14ac:dyDescent="0.7"/>
  <cols>
    <col min="1" max="1" width="8" style="32" bestFit="1" customWidth="1"/>
    <col min="2" max="2" width="79.86328125" style="33" customWidth="1"/>
    <col min="3" max="3" width="6.26953125" style="34" bestFit="1" customWidth="1"/>
    <col min="4" max="4" width="10" style="15" bestFit="1" customWidth="1"/>
    <col min="5" max="5" width="13.7265625" style="35" customWidth="1"/>
    <col min="6" max="6" width="18.54296875" style="36" bestFit="1" customWidth="1"/>
    <col min="7" max="16384" width="9.1328125" style="15"/>
  </cols>
  <sheetData>
    <row r="1" spans="1:6" ht="15.25" thickBot="1" x14ac:dyDescent="0.85">
      <c r="A1" s="328" t="s">
        <v>263</v>
      </c>
      <c r="B1" s="329"/>
      <c r="C1" s="329"/>
      <c r="D1" s="329"/>
      <c r="E1" s="329"/>
      <c r="F1" s="330"/>
    </row>
    <row r="2" spans="1:6" ht="15.25" thickBot="1" x14ac:dyDescent="0.85">
      <c r="A2" s="328" t="s">
        <v>336</v>
      </c>
      <c r="B2" s="329"/>
      <c r="C2" s="329"/>
      <c r="D2" s="329"/>
      <c r="E2" s="329"/>
      <c r="F2" s="330"/>
    </row>
    <row r="3" spans="1:6" s="20" customFormat="1" x14ac:dyDescent="0.6">
      <c r="A3" s="16" t="s">
        <v>0</v>
      </c>
      <c r="B3" s="17" t="s">
        <v>1</v>
      </c>
      <c r="C3" s="17" t="s">
        <v>2</v>
      </c>
      <c r="D3" s="17" t="s">
        <v>6</v>
      </c>
      <c r="E3" s="18" t="s">
        <v>3</v>
      </c>
      <c r="F3" s="19" t="s">
        <v>7</v>
      </c>
    </row>
    <row r="4" spans="1:6" ht="13.15" customHeight="1" x14ac:dyDescent="0.7">
      <c r="A4" s="30"/>
      <c r="B4" s="87" t="s">
        <v>27</v>
      </c>
      <c r="C4" s="27"/>
      <c r="D4" s="31"/>
      <c r="E4" s="28"/>
      <c r="F4" s="102"/>
    </row>
    <row r="5" spans="1:6" x14ac:dyDescent="0.7">
      <c r="A5" s="40" t="s">
        <v>50</v>
      </c>
      <c r="B5" s="87" t="s">
        <v>51</v>
      </c>
      <c r="C5" s="26"/>
      <c r="D5" s="27"/>
      <c r="E5" s="28"/>
      <c r="F5" s="37"/>
    </row>
    <row r="6" spans="1:6" s="38" customFormat="1" x14ac:dyDescent="0.7">
      <c r="A6" s="24"/>
      <c r="B6" s="25"/>
      <c r="C6" s="26"/>
      <c r="D6" s="27"/>
      <c r="E6" s="46"/>
      <c r="F6" s="37"/>
    </row>
    <row r="7" spans="1:6" s="38" customFormat="1" x14ac:dyDescent="0.7">
      <c r="A7" s="30"/>
      <c r="B7" s="87" t="s">
        <v>28</v>
      </c>
      <c r="C7" s="27"/>
      <c r="D7" s="31"/>
      <c r="E7" s="28"/>
      <c r="F7" s="37"/>
    </row>
    <row r="8" spans="1:6" s="109" customFormat="1" x14ac:dyDescent="0.7">
      <c r="A8" s="30"/>
      <c r="B8" s="89" t="s">
        <v>29</v>
      </c>
      <c r="C8" s="27"/>
      <c r="D8" s="31"/>
      <c r="E8" s="28"/>
      <c r="F8" s="37"/>
    </row>
    <row r="9" spans="1:6" s="38" customFormat="1" x14ac:dyDescent="0.7">
      <c r="A9" s="30"/>
      <c r="B9" s="89" t="s">
        <v>30</v>
      </c>
      <c r="C9" s="27"/>
      <c r="D9" s="31"/>
      <c r="E9" s="28"/>
      <c r="F9" s="37"/>
    </row>
    <row r="10" spans="1:6" s="38" customFormat="1" ht="26.75" x14ac:dyDescent="0.7">
      <c r="A10" s="30" t="s">
        <v>31</v>
      </c>
      <c r="B10" s="25" t="s">
        <v>227</v>
      </c>
      <c r="C10" s="27" t="s">
        <v>4</v>
      </c>
      <c r="D10" s="27">
        <v>500</v>
      </c>
      <c r="E10" s="28">
        <v>50</v>
      </c>
      <c r="F10" s="110">
        <f>E10*D10</f>
        <v>25000</v>
      </c>
    </row>
    <row r="11" spans="1:6" s="38" customFormat="1" x14ac:dyDescent="0.7">
      <c r="A11" s="30" t="s">
        <v>32</v>
      </c>
      <c r="B11" s="25" t="s">
        <v>226</v>
      </c>
      <c r="C11" s="27" t="s">
        <v>4</v>
      </c>
      <c r="D11" s="27">
        <v>1000</v>
      </c>
      <c r="E11" s="28">
        <v>30</v>
      </c>
      <c r="F11" s="110">
        <f>E11*D11</f>
        <v>30000</v>
      </c>
    </row>
    <row r="12" spans="1:6" x14ac:dyDescent="0.7">
      <c r="A12" s="30"/>
      <c r="B12" s="87"/>
      <c r="C12" s="27"/>
      <c r="D12" s="31"/>
      <c r="E12" s="28"/>
      <c r="F12" s="37"/>
    </row>
    <row r="13" spans="1:6" x14ac:dyDescent="0.7">
      <c r="A13" s="30"/>
      <c r="B13" s="87" t="s">
        <v>10</v>
      </c>
      <c r="C13" s="27"/>
      <c r="D13" s="31"/>
      <c r="E13" s="28"/>
      <c r="F13" s="37"/>
    </row>
    <row r="14" spans="1:6" x14ac:dyDescent="0.7">
      <c r="A14" s="30"/>
      <c r="B14" s="87"/>
      <c r="C14" s="27"/>
      <c r="D14" s="31"/>
      <c r="E14" s="28"/>
      <c r="F14" s="37"/>
    </row>
    <row r="15" spans="1:6" ht="39" customHeight="1" x14ac:dyDescent="0.7">
      <c r="A15" s="91" t="s">
        <v>35</v>
      </c>
      <c r="B15" s="92" t="s">
        <v>232</v>
      </c>
      <c r="C15" s="27" t="s">
        <v>4</v>
      </c>
      <c r="D15" s="27">
        <v>500</v>
      </c>
      <c r="E15" s="111">
        <v>50</v>
      </c>
      <c r="F15" s="37">
        <f>E15*D15</f>
        <v>25000</v>
      </c>
    </row>
    <row r="16" spans="1:6" s="38" customFormat="1" x14ac:dyDescent="0.7">
      <c r="A16" s="30"/>
      <c r="B16" s="154" t="s">
        <v>338</v>
      </c>
      <c r="C16" s="27"/>
      <c r="D16" s="31"/>
      <c r="E16" s="28"/>
      <c r="F16" s="37"/>
    </row>
    <row r="17" spans="1:6" s="38" customFormat="1" x14ac:dyDescent="0.7">
      <c r="A17" s="30"/>
      <c r="B17" s="79"/>
      <c r="C17" s="27"/>
      <c r="D17" s="27"/>
      <c r="E17" s="28"/>
      <c r="F17" s="37"/>
    </row>
    <row r="18" spans="1:6" s="38" customFormat="1" ht="117" customHeight="1" x14ac:dyDescent="0.7">
      <c r="A18" s="30"/>
      <c r="B18" s="25" t="s">
        <v>403</v>
      </c>
      <c r="C18" s="27"/>
      <c r="D18" s="31"/>
      <c r="E18" s="28"/>
      <c r="F18" s="37"/>
    </row>
    <row r="19" spans="1:6" s="38" customFormat="1" x14ac:dyDescent="0.7">
      <c r="A19" s="30"/>
      <c r="B19" s="25"/>
      <c r="C19" s="27"/>
      <c r="D19" s="31"/>
      <c r="E19" s="28"/>
      <c r="F19" s="37"/>
    </row>
    <row r="20" spans="1:6" s="38" customFormat="1" x14ac:dyDescent="0.7">
      <c r="A20" s="30"/>
      <c r="B20" s="87" t="s">
        <v>261</v>
      </c>
      <c r="C20" s="27"/>
      <c r="D20" s="31"/>
      <c r="E20" s="28"/>
      <c r="F20" s="37"/>
    </row>
    <row r="21" spans="1:6" s="38" customFormat="1" x14ac:dyDescent="0.7">
      <c r="A21" s="30" t="s">
        <v>47</v>
      </c>
      <c r="B21" s="25" t="s">
        <v>344</v>
      </c>
      <c r="C21" s="27" t="s">
        <v>4</v>
      </c>
      <c r="D21" s="27">
        <v>300</v>
      </c>
      <c r="E21" s="28">
        <v>2150</v>
      </c>
      <c r="F21" s="37">
        <f>E21*D21</f>
        <v>645000</v>
      </c>
    </row>
    <row r="22" spans="1:6" s="38" customFormat="1" x14ac:dyDescent="0.7">
      <c r="A22" s="30" t="s">
        <v>236</v>
      </c>
      <c r="B22" s="25" t="s">
        <v>348</v>
      </c>
      <c r="C22" s="27" t="s">
        <v>4</v>
      </c>
      <c r="D22" s="27">
        <v>300</v>
      </c>
      <c r="E22" s="28">
        <v>1000</v>
      </c>
      <c r="F22" s="37">
        <f>E22*D22</f>
        <v>300000</v>
      </c>
    </row>
    <row r="23" spans="1:6" s="38" customFormat="1" x14ac:dyDescent="0.7">
      <c r="A23" s="30"/>
      <c r="B23" s="39"/>
      <c r="C23" s="27"/>
      <c r="D23" s="27"/>
      <c r="E23" s="28"/>
      <c r="F23" s="37"/>
    </row>
    <row r="24" spans="1:6" x14ac:dyDescent="0.7">
      <c r="A24" s="30"/>
      <c r="B24" s="112" t="s">
        <v>340</v>
      </c>
      <c r="C24" s="27"/>
      <c r="D24" s="21"/>
      <c r="E24" s="22"/>
      <c r="F24" s="23"/>
    </row>
    <row r="25" spans="1:6" ht="30" customHeight="1" x14ac:dyDescent="0.7">
      <c r="A25" s="30" t="s">
        <v>342</v>
      </c>
      <c r="B25" s="113" t="s">
        <v>343</v>
      </c>
      <c r="C25" s="27" t="s">
        <v>4</v>
      </c>
      <c r="D25" s="21">
        <f>9*2</f>
        <v>18</v>
      </c>
      <c r="E25" s="22">
        <v>10000</v>
      </c>
      <c r="F25" s="23">
        <f>+E25*D25</f>
        <v>180000</v>
      </c>
    </row>
    <row r="26" spans="1:6" x14ac:dyDescent="0.7">
      <c r="A26" s="30"/>
      <c r="B26" s="25"/>
      <c r="C26" s="27"/>
      <c r="D26" s="27"/>
      <c r="E26" s="28"/>
      <c r="F26" s="37"/>
    </row>
    <row r="27" spans="1:6" x14ac:dyDescent="0.7">
      <c r="A27" s="30"/>
      <c r="B27" s="87" t="s">
        <v>33</v>
      </c>
      <c r="C27" s="27"/>
      <c r="D27" s="31"/>
      <c r="E27" s="28"/>
      <c r="F27" s="37"/>
    </row>
    <row r="28" spans="1:6" ht="57" customHeight="1" x14ac:dyDescent="0.7">
      <c r="A28" s="158"/>
      <c r="B28" s="164" t="s">
        <v>237</v>
      </c>
      <c r="C28" s="160"/>
      <c r="D28" s="161"/>
      <c r="E28" s="162"/>
      <c r="F28" s="163"/>
    </row>
    <row r="29" spans="1:6" s="38" customFormat="1" x14ac:dyDescent="0.7">
      <c r="A29" s="158"/>
      <c r="B29" s="165" t="s">
        <v>365</v>
      </c>
      <c r="C29" s="160"/>
      <c r="D29" s="161"/>
      <c r="E29" s="162"/>
      <c r="F29" s="163"/>
    </row>
    <row r="30" spans="1:6" s="38" customFormat="1" x14ac:dyDescent="0.7">
      <c r="A30" s="158" t="s">
        <v>231</v>
      </c>
      <c r="B30" s="164" t="s">
        <v>364</v>
      </c>
      <c r="C30" s="160" t="s">
        <v>5</v>
      </c>
      <c r="D30" s="161">
        <v>1</v>
      </c>
      <c r="E30" s="162">
        <v>7000</v>
      </c>
      <c r="F30" s="163">
        <f>+E30*D30</f>
        <v>7000</v>
      </c>
    </row>
    <row r="31" spans="1:6" s="38" customFormat="1" x14ac:dyDescent="0.7">
      <c r="A31" s="30" t="s">
        <v>233</v>
      </c>
      <c r="B31" s="25" t="s">
        <v>307</v>
      </c>
      <c r="C31" s="27" t="s">
        <v>5</v>
      </c>
      <c r="D31" s="31">
        <v>4</v>
      </c>
      <c r="E31" s="28">
        <v>2000</v>
      </c>
      <c r="F31" s="37">
        <f>+E31*D31</f>
        <v>8000</v>
      </c>
    </row>
    <row r="32" spans="1:6" s="38" customFormat="1" x14ac:dyDescent="0.7">
      <c r="A32" s="158"/>
      <c r="B32" s="166"/>
      <c r="C32" s="160"/>
      <c r="D32" s="161"/>
      <c r="E32" s="162"/>
      <c r="F32" s="163"/>
    </row>
    <row r="33" spans="1:6" s="38" customFormat="1" x14ac:dyDescent="0.7">
      <c r="A33" s="158"/>
      <c r="B33" s="165" t="s">
        <v>368</v>
      </c>
      <c r="C33" s="160"/>
      <c r="D33" s="161"/>
      <c r="E33" s="162"/>
      <c r="F33" s="163"/>
    </row>
    <row r="34" spans="1:6" s="38" customFormat="1" x14ac:dyDescent="0.7">
      <c r="A34" s="158" t="s">
        <v>230</v>
      </c>
      <c r="B34" s="164" t="s">
        <v>247</v>
      </c>
      <c r="C34" s="160" t="s">
        <v>5</v>
      </c>
      <c r="D34" s="161">
        <v>1</v>
      </c>
      <c r="E34" s="162">
        <v>6000</v>
      </c>
      <c r="F34" s="163">
        <f>+E34*D34</f>
        <v>6000</v>
      </c>
    </row>
    <row r="35" spans="1:6" s="38" customFormat="1" x14ac:dyDescent="0.7">
      <c r="A35" s="158"/>
      <c r="B35" s="166"/>
      <c r="C35" s="160"/>
      <c r="D35" s="161"/>
      <c r="E35" s="162"/>
      <c r="F35" s="163"/>
    </row>
    <row r="36" spans="1:6" s="38" customFormat="1" x14ac:dyDescent="0.7">
      <c r="A36" s="158"/>
      <c r="B36" s="165" t="s">
        <v>373</v>
      </c>
      <c r="C36" s="160"/>
      <c r="D36" s="161"/>
      <c r="E36" s="162"/>
      <c r="F36" s="163"/>
    </row>
    <row r="37" spans="1:6" s="38" customFormat="1" x14ac:dyDescent="0.7">
      <c r="A37" s="158" t="s">
        <v>391</v>
      </c>
      <c r="B37" s="164" t="s">
        <v>404</v>
      </c>
      <c r="C37" s="160" t="s">
        <v>5</v>
      </c>
      <c r="D37" s="161">
        <v>2</v>
      </c>
      <c r="E37" s="162">
        <v>2000</v>
      </c>
      <c r="F37" s="163">
        <f>+E37*D37</f>
        <v>4000</v>
      </c>
    </row>
    <row r="38" spans="1:6" s="45" customFormat="1" x14ac:dyDescent="0.7">
      <c r="A38" s="158"/>
      <c r="B38" s="164"/>
      <c r="C38" s="160"/>
      <c r="D38" s="161"/>
      <c r="E38" s="162"/>
      <c r="F38" s="163"/>
    </row>
    <row r="39" spans="1:6" s="45" customFormat="1" x14ac:dyDescent="0.7">
      <c r="A39" s="158"/>
      <c r="B39" s="164"/>
      <c r="C39" s="160"/>
      <c r="D39" s="161"/>
      <c r="E39" s="162"/>
      <c r="F39" s="163"/>
    </row>
    <row r="40" spans="1:6" s="45" customFormat="1" x14ac:dyDescent="0.7">
      <c r="A40" s="167"/>
      <c r="B40" s="174" t="s">
        <v>235</v>
      </c>
      <c r="C40" s="160"/>
      <c r="D40" s="161"/>
      <c r="E40" s="162"/>
      <c r="F40" s="163"/>
    </row>
    <row r="41" spans="1:6" s="45" customFormat="1" x14ac:dyDescent="0.7">
      <c r="A41" s="158" t="s">
        <v>34</v>
      </c>
      <c r="B41" s="164" t="s">
        <v>369</v>
      </c>
      <c r="C41" s="160" t="s">
        <v>5</v>
      </c>
      <c r="D41" s="161">
        <v>1</v>
      </c>
      <c r="E41" s="162">
        <v>4568</v>
      </c>
      <c r="F41" s="163">
        <f>E41*D41</f>
        <v>4568</v>
      </c>
    </row>
    <row r="42" spans="1:6" s="38" customFormat="1" x14ac:dyDescent="0.7">
      <c r="A42" s="158" t="s">
        <v>384</v>
      </c>
      <c r="B42" s="164" t="s">
        <v>370</v>
      </c>
      <c r="C42" s="160" t="s">
        <v>5</v>
      </c>
      <c r="D42" s="161">
        <v>1</v>
      </c>
      <c r="E42" s="162">
        <v>4568</v>
      </c>
      <c r="F42" s="163">
        <f>E42*D42</f>
        <v>4568</v>
      </c>
    </row>
    <row r="43" spans="1:6" s="38" customFormat="1" x14ac:dyDescent="0.7">
      <c r="A43" s="158"/>
      <c r="B43" s="166"/>
      <c r="C43" s="160"/>
      <c r="D43" s="161"/>
      <c r="E43" s="162"/>
      <c r="F43" s="163"/>
    </row>
    <row r="44" spans="1:6" s="38" customFormat="1" x14ac:dyDescent="0.7">
      <c r="A44" s="158"/>
      <c r="B44" s="174" t="s">
        <v>372</v>
      </c>
      <c r="C44" s="160"/>
      <c r="D44" s="161"/>
      <c r="E44" s="162"/>
      <c r="F44" s="163"/>
    </row>
    <row r="45" spans="1:6" s="45" customFormat="1" x14ac:dyDescent="0.7">
      <c r="A45" s="158" t="s">
        <v>293</v>
      </c>
      <c r="B45" s="164" t="s">
        <v>349</v>
      </c>
      <c r="C45" s="160" t="s">
        <v>5</v>
      </c>
      <c r="D45" s="161">
        <v>2</v>
      </c>
      <c r="E45" s="162">
        <v>5000</v>
      </c>
      <c r="F45" s="163">
        <f>E45*D45</f>
        <v>10000</v>
      </c>
    </row>
    <row r="46" spans="1:6" s="45" customFormat="1" x14ac:dyDescent="0.7">
      <c r="A46" s="30" t="s">
        <v>294</v>
      </c>
      <c r="B46" s="25" t="s">
        <v>292</v>
      </c>
      <c r="C46" s="27" t="s">
        <v>5</v>
      </c>
      <c r="D46" s="31">
        <v>6</v>
      </c>
      <c r="E46" s="28">
        <v>2500</v>
      </c>
      <c r="F46" s="37">
        <f>E46*D46</f>
        <v>15000</v>
      </c>
    </row>
    <row r="47" spans="1:6" s="45" customFormat="1" x14ac:dyDescent="0.7">
      <c r="A47" s="158" t="s">
        <v>392</v>
      </c>
      <c r="B47" s="164" t="s">
        <v>350</v>
      </c>
      <c r="C47" s="160" t="s">
        <v>5</v>
      </c>
      <c r="D47" s="161">
        <v>2</v>
      </c>
      <c r="E47" s="162">
        <v>2700</v>
      </c>
      <c r="F47" s="163">
        <f>E47*D47</f>
        <v>5400</v>
      </c>
    </row>
    <row r="48" spans="1:6" s="45" customFormat="1" x14ac:dyDescent="0.7">
      <c r="A48" s="158" t="s">
        <v>393</v>
      </c>
      <c r="B48" s="164" t="s">
        <v>351</v>
      </c>
      <c r="C48" s="160" t="s">
        <v>5</v>
      </c>
      <c r="D48" s="161">
        <v>2</v>
      </c>
      <c r="E48" s="162">
        <v>2600</v>
      </c>
      <c r="F48" s="163">
        <f>E48*D48</f>
        <v>5200</v>
      </c>
    </row>
    <row r="49" spans="1:6" s="45" customFormat="1" x14ac:dyDescent="0.7">
      <c r="A49" s="30" t="s">
        <v>394</v>
      </c>
      <c r="B49" s="25" t="s">
        <v>356</v>
      </c>
      <c r="C49" s="27" t="s">
        <v>5</v>
      </c>
      <c r="D49" s="31">
        <v>4</v>
      </c>
      <c r="E49" s="28">
        <v>1500</v>
      </c>
      <c r="F49" s="37">
        <f>E49*D49</f>
        <v>6000</v>
      </c>
    </row>
    <row r="50" spans="1:6" s="45" customFormat="1" x14ac:dyDescent="0.7">
      <c r="A50" s="158"/>
      <c r="B50" s="166"/>
      <c r="C50" s="160"/>
      <c r="D50" s="161"/>
      <c r="E50" s="162"/>
      <c r="F50" s="163"/>
    </row>
    <row r="51" spans="1:6" s="45" customFormat="1" x14ac:dyDescent="0.7">
      <c r="A51" s="167"/>
      <c r="B51" s="174" t="s">
        <v>371</v>
      </c>
      <c r="C51" s="160"/>
      <c r="D51" s="161"/>
      <c r="E51" s="168"/>
      <c r="F51" s="163"/>
    </row>
    <row r="52" spans="1:6" s="45" customFormat="1" x14ac:dyDescent="0.7">
      <c r="A52" s="169" t="s">
        <v>385</v>
      </c>
      <c r="B52" s="169" t="s">
        <v>318</v>
      </c>
      <c r="C52" s="160" t="s">
        <v>5</v>
      </c>
      <c r="D52" s="161">
        <v>1</v>
      </c>
      <c r="E52" s="168">
        <v>13000</v>
      </c>
      <c r="F52" s="163">
        <f t="shared" ref="F52:F55" si="0">E52*D52</f>
        <v>13000</v>
      </c>
    </row>
    <row r="53" spans="1:6" s="45" customFormat="1" x14ac:dyDescent="0.7">
      <c r="A53" s="169" t="s">
        <v>386</v>
      </c>
      <c r="B53" s="169" t="s">
        <v>312</v>
      </c>
      <c r="C53" s="160" t="s">
        <v>5</v>
      </c>
      <c r="D53" s="161">
        <v>1</v>
      </c>
      <c r="E53" s="168">
        <v>20000</v>
      </c>
      <c r="F53" s="163">
        <f t="shared" si="0"/>
        <v>20000</v>
      </c>
    </row>
    <row r="54" spans="1:6" s="38" customFormat="1" ht="29.25" customHeight="1" x14ac:dyDescent="0.7">
      <c r="A54" s="169" t="s">
        <v>387</v>
      </c>
      <c r="B54" s="169" t="s">
        <v>329</v>
      </c>
      <c r="C54" s="160" t="s">
        <v>5</v>
      </c>
      <c r="D54" s="161">
        <v>1</v>
      </c>
      <c r="E54" s="168">
        <v>9000</v>
      </c>
      <c r="F54" s="163">
        <f t="shared" si="0"/>
        <v>9000</v>
      </c>
    </row>
    <row r="55" spans="1:6" s="38" customFormat="1" x14ac:dyDescent="0.7">
      <c r="A55" s="169" t="s">
        <v>229</v>
      </c>
      <c r="B55" s="169" t="s">
        <v>330</v>
      </c>
      <c r="C55" s="160" t="s">
        <v>5</v>
      </c>
      <c r="D55" s="161">
        <v>1</v>
      </c>
      <c r="E55" s="168">
        <v>16000</v>
      </c>
      <c r="F55" s="163">
        <f t="shared" si="0"/>
        <v>16000</v>
      </c>
    </row>
    <row r="56" spans="1:6" s="45" customFormat="1" x14ac:dyDescent="0.7">
      <c r="A56" s="158"/>
      <c r="B56" s="164"/>
      <c r="C56" s="160"/>
      <c r="D56" s="161"/>
      <c r="E56" s="162"/>
      <c r="F56" s="163"/>
    </row>
    <row r="57" spans="1:6" s="45" customFormat="1" ht="28.75" x14ac:dyDescent="0.7">
      <c r="A57" s="167" t="s">
        <v>42</v>
      </c>
      <c r="B57" s="175" t="s">
        <v>326</v>
      </c>
      <c r="C57" s="160"/>
      <c r="D57" s="161"/>
      <c r="E57" s="162"/>
      <c r="F57" s="163"/>
    </row>
    <row r="58" spans="1:6" s="45" customFormat="1" x14ac:dyDescent="0.7">
      <c r="A58" s="30" t="s">
        <v>40</v>
      </c>
      <c r="B58" s="25" t="s">
        <v>408</v>
      </c>
      <c r="C58" s="27" t="s">
        <v>5</v>
      </c>
      <c r="D58" s="31">
        <v>4</v>
      </c>
      <c r="E58" s="28">
        <v>53000</v>
      </c>
      <c r="F58" s="37">
        <f t="shared" ref="F58" si="1">E58*D58</f>
        <v>212000</v>
      </c>
    </row>
    <row r="59" spans="1:6" s="45" customFormat="1" x14ac:dyDescent="0.7">
      <c r="A59" s="158" t="s">
        <v>395</v>
      </c>
      <c r="B59" s="164" t="s">
        <v>409</v>
      </c>
      <c r="C59" s="160" t="s">
        <v>5</v>
      </c>
      <c r="D59" s="161">
        <v>1</v>
      </c>
      <c r="E59" s="162">
        <v>30000</v>
      </c>
      <c r="F59" s="163">
        <f t="shared" ref="F59" si="2">E59*D59</f>
        <v>30000</v>
      </c>
    </row>
    <row r="60" spans="1:6" s="38" customFormat="1" x14ac:dyDescent="0.7">
      <c r="A60" s="158"/>
      <c r="B60" s="166"/>
      <c r="C60" s="160"/>
      <c r="D60" s="161"/>
      <c r="E60" s="162"/>
      <c r="F60" s="163"/>
    </row>
    <row r="61" spans="1:6" s="45" customFormat="1" x14ac:dyDescent="0.7">
      <c r="A61" s="167" t="s">
        <v>43</v>
      </c>
      <c r="B61" s="174" t="s">
        <v>323</v>
      </c>
      <c r="C61" s="160"/>
      <c r="D61" s="161"/>
      <c r="E61" s="162"/>
      <c r="F61" s="163"/>
    </row>
    <row r="62" spans="1:6" s="38" customFormat="1" x14ac:dyDescent="0.7">
      <c r="A62" s="158" t="s">
        <v>39</v>
      </c>
      <c r="B62" s="164" t="s">
        <v>349</v>
      </c>
      <c r="C62" s="160" t="s">
        <v>5</v>
      </c>
      <c r="D62" s="160">
        <v>2</v>
      </c>
      <c r="E62" s="162">
        <v>46878</v>
      </c>
      <c r="F62" s="163">
        <f t="shared" ref="F62:F66" si="3">E62*D62</f>
        <v>93756</v>
      </c>
    </row>
    <row r="63" spans="1:6" s="45" customFormat="1" x14ac:dyDescent="0.7">
      <c r="A63" s="30" t="s">
        <v>309</v>
      </c>
      <c r="B63" s="25" t="s">
        <v>366</v>
      </c>
      <c r="C63" s="27" t="s">
        <v>5</v>
      </c>
      <c r="D63" s="27">
        <v>5</v>
      </c>
      <c r="E63" s="28">
        <v>23700</v>
      </c>
      <c r="F63" s="37">
        <f t="shared" si="3"/>
        <v>118500</v>
      </c>
    </row>
    <row r="64" spans="1:6" s="38" customFormat="1" x14ac:dyDescent="0.7">
      <c r="A64" s="158" t="s">
        <v>310</v>
      </c>
      <c r="B64" s="164" t="s">
        <v>308</v>
      </c>
      <c r="C64" s="160" t="s">
        <v>5</v>
      </c>
      <c r="D64" s="160">
        <v>1</v>
      </c>
      <c r="E64" s="162">
        <v>20000</v>
      </c>
      <c r="F64" s="163">
        <f t="shared" si="3"/>
        <v>20000</v>
      </c>
    </row>
    <row r="65" spans="1:6" s="38" customFormat="1" x14ac:dyDescent="0.7">
      <c r="A65" s="30" t="s">
        <v>311</v>
      </c>
      <c r="B65" s="25" t="s">
        <v>367</v>
      </c>
      <c r="C65" s="27" t="s">
        <v>5</v>
      </c>
      <c r="D65" s="27">
        <v>4</v>
      </c>
      <c r="E65" s="28">
        <v>18000</v>
      </c>
      <c r="F65" s="37">
        <f t="shared" si="3"/>
        <v>72000</v>
      </c>
    </row>
    <row r="66" spans="1:6" s="38" customFormat="1" x14ac:dyDescent="0.7">
      <c r="A66" s="158"/>
      <c r="B66" s="164"/>
      <c r="C66" s="160" t="s">
        <v>5</v>
      </c>
      <c r="D66" s="160">
        <v>1</v>
      </c>
      <c r="E66" s="162">
        <v>22000</v>
      </c>
      <c r="F66" s="163">
        <f t="shared" si="3"/>
        <v>22000</v>
      </c>
    </row>
    <row r="67" spans="1:6" s="38" customFormat="1" x14ac:dyDescent="0.7">
      <c r="A67" s="167" t="s">
        <v>298</v>
      </c>
      <c r="B67" s="159" t="s">
        <v>357</v>
      </c>
      <c r="C67" s="160"/>
      <c r="D67" s="160"/>
      <c r="E67" s="162"/>
      <c r="F67" s="163"/>
    </row>
    <row r="68" spans="1:6" s="38" customFormat="1" x14ac:dyDescent="0.7">
      <c r="A68" s="158" t="s">
        <v>41</v>
      </c>
      <c r="B68" s="164" t="s">
        <v>360</v>
      </c>
      <c r="C68" s="160" t="s">
        <v>5</v>
      </c>
      <c r="D68" s="160">
        <v>2</v>
      </c>
      <c r="E68" s="162">
        <v>9000</v>
      </c>
      <c r="F68" s="163">
        <f>+E68*D68</f>
        <v>18000</v>
      </c>
    </row>
    <row r="69" spans="1:6" s="38" customFormat="1" x14ac:dyDescent="0.7">
      <c r="A69" s="158" t="s">
        <v>299</v>
      </c>
      <c r="B69" s="164" t="s">
        <v>359</v>
      </c>
      <c r="C69" s="160" t="s">
        <v>5</v>
      </c>
      <c r="D69" s="160">
        <v>1</v>
      </c>
      <c r="E69" s="162">
        <v>3200</v>
      </c>
      <c r="F69" s="163">
        <f t="shared" ref="F69:F70" si="4">+E69*D69</f>
        <v>3200</v>
      </c>
    </row>
    <row r="70" spans="1:6" s="38" customFormat="1" x14ac:dyDescent="0.7">
      <c r="A70" s="30" t="s">
        <v>300</v>
      </c>
      <c r="B70" s="25" t="s">
        <v>358</v>
      </c>
      <c r="C70" s="27" t="s">
        <v>5</v>
      </c>
      <c r="D70" s="44">
        <v>1</v>
      </c>
      <c r="E70" s="41">
        <v>2500</v>
      </c>
      <c r="F70" s="37">
        <f t="shared" si="4"/>
        <v>2500</v>
      </c>
    </row>
    <row r="71" spans="1:6" s="38" customFormat="1" x14ac:dyDescent="0.7">
      <c r="A71" s="173"/>
      <c r="B71" s="164"/>
      <c r="C71" s="170"/>
      <c r="D71" s="172"/>
      <c r="E71" s="171"/>
      <c r="F71" s="163"/>
    </row>
    <row r="72" spans="1:6" s="45" customFormat="1" x14ac:dyDescent="0.7">
      <c r="A72" s="167"/>
      <c r="B72" s="175" t="s">
        <v>245</v>
      </c>
      <c r="C72" s="170"/>
      <c r="D72" s="172"/>
      <c r="E72" s="171"/>
      <c r="F72" s="163"/>
    </row>
    <row r="73" spans="1:6" s="45" customFormat="1" x14ac:dyDescent="0.7">
      <c r="A73" s="158"/>
      <c r="B73" s="159" t="s">
        <v>361</v>
      </c>
      <c r="C73" s="160"/>
      <c r="D73" s="161"/>
      <c r="E73" s="162"/>
      <c r="F73" s="163"/>
    </row>
    <row r="74" spans="1:6" s="45" customFormat="1" x14ac:dyDescent="0.7">
      <c r="A74" s="30" t="s">
        <v>219</v>
      </c>
      <c r="B74" s="25" t="s">
        <v>304</v>
      </c>
      <c r="C74" s="27" t="s">
        <v>5</v>
      </c>
      <c r="D74" s="31">
        <v>4</v>
      </c>
      <c r="E74" s="28">
        <v>17000</v>
      </c>
      <c r="F74" s="37">
        <f>E74*D74</f>
        <v>68000</v>
      </c>
    </row>
    <row r="75" spans="1:6" s="45" customFormat="1" x14ac:dyDescent="0.7">
      <c r="A75" s="30" t="s">
        <v>220</v>
      </c>
      <c r="B75" s="25" t="s">
        <v>305</v>
      </c>
      <c r="C75" s="27" t="s">
        <v>5</v>
      </c>
      <c r="D75" s="31">
        <v>1</v>
      </c>
      <c r="E75" s="28">
        <v>17000</v>
      </c>
      <c r="F75" s="37">
        <f>E75*D75</f>
        <v>17000</v>
      </c>
    </row>
    <row r="76" spans="1:6" s="38" customFormat="1" x14ac:dyDescent="0.7">
      <c r="A76" s="158" t="s">
        <v>396</v>
      </c>
      <c r="B76" s="164" t="s">
        <v>362</v>
      </c>
      <c r="C76" s="160" t="s">
        <v>5</v>
      </c>
      <c r="D76" s="161">
        <v>2</v>
      </c>
      <c r="E76" s="162">
        <v>6000</v>
      </c>
      <c r="F76" s="163">
        <f>E76*D76</f>
        <v>12000</v>
      </c>
    </row>
    <row r="77" spans="1:6" s="45" customFormat="1" x14ac:dyDescent="0.7">
      <c r="A77" s="158" t="s">
        <v>397</v>
      </c>
      <c r="B77" s="164" t="s">
        <v>363</v>
      </c>
      <c r="C77" s="160" t="s">
        <v>5</v>
      </c>
      <c r="D77" s="161">
        <v>2</v>
      </c>
      <c r="E77" s="162">
        <v>5000</v>
      </c>
      <c r="F77" s="163">
        <f>E77*D77</f>
        <v>10000</v>
      </c>
    </row>
    <row r="78" spans="1:6" s="38" customFormat="1" x14ac:dyDescent="0.7">
      <c r="A78" s="158"/>
      <c r="B78" s="166"/>
      <c r="C78" s="160"/>
      <c r="D78" s="161"/>
      <c r="E78" s="162"/>
      <c r="F78" s="163"/>
    </row>
    <row r="79" spans="1:6" s="38" customFormat="1" x14ac:dyDescent="0.7">
      <c r="A79" s="167"/>
      <c r="B79" s="175" t="s">
        <v>331</v>
      </c>
      <c r="C79" s="160"/>
      <c r="D79" s="161"/>
      <c r="E79" s="162"/>
      <c r="F79" s="163"/>
    </row>
    <row r="80" spans="1:6" s="38" customFormat="1" x14ac:dyDescent="0.7">
      <c r="A80" s="158" t="s">
        <v>231</v>
      </c>
      <c r="B80" s="164" t="s">
        <v>352</v>
      </c>
      <c r="C80" s="160" t="s">
        <v>5</v>
      </c>
      <c r="D80" s="161">
        <v>2</v>
      </c>
      <c r="E80" s="162">
        <v>12000</v>
      </c>
      <c r="F80" s="163">
        <f t="shared" ref="F80:F110" si="5">E80*D80</f>
        <v>24000</v>
      </c>
    </row>
    <row r="81" spans="1:6" s="45" customFormat="1" x14ac:dyDescent="0.7">
      <c r="A81" s="158" t="s">
        <v>233</v>
      </c>
      <c r="B81" s="164" t="s">
        <v>355</v>
      </c>
      <c r="C81" s="160" t="s">
        <v>5</v>
      </c>
      <c r="D81" s="161">
        <v>2</v>
      </c>
      <c r="E81" s="162">
        <v>5000</v>
      </c>
      <c r="F81" s="163">
        <f t="shared" ref="F81" si="6">E81*D81</f>
        <v>10000</v>
      </c>
    </row>
    <row r="82" spans="1:6" s="38" customFormat="1" x14ac:dyDescent="0.7">
      <c r="A82" s="30" t="s">
        <v>251</v>
      </c>
      <c r="B82" s="25" t="s">
        <v>353</v>
      </c>
      <c r="C82" s="27" t="s">
        <v>5</v>
      </c>
      <c r="D82" s="31">
        <v>2</v>
      </c>
      <c r="E82" s="28">
        <v>4085</v>
      </c>
      <c r="F82" s="37">
        <f t="shared" si="5"/>
        <v>8170</v>
      </c>
    </row>
    <row r="83" spans="1:6" s="38" customFormat="1" x14ac:dyDescent="0.7">
      <c r="A83" s="30" t="s">
        <v>260</v>
      </c>
      <c r="B83" s="25" t="s">
        <v>354</v>
      </c>
      <c r="C83" s="27" t="s">
        <v>5</v>
      </c>
      <c r="D83" s="31">
        <v>4</v>
      </c>
      <c r="E83" s="28">
        <v>2800</v>
      </c>
      <c r="F83" s="37">
        <f t="shared" si="5"/>
        <v>11200</v>
      </c>
    </row>
    <row r="84" spans="1:6" s="38" customFormat="1" x14ac:dyDescent="0.7">
      <c r="A84" s="81"/>
      <c r="B84" s="82"/>
      <c r="C84" s="83"/>
      <c r="D84" s="84"/>
      <c r="E84" s="85"/>
      <c r="F84" s="37"/>
    </row>
    <row r="85" spans="1:6" s="124" customFormat="1" ht="13.25" x14ac:dyDescent="0.65">
      <c r="A85" s="81"/>
      <c r="B85" s="86" t="s">
        <v>36</v>
      </c>
      <c r="C85" s="83"/>
      <c r="D85" s="84"/>
      <c r="E85" s="85"/>
      <c r="F85" s="37"/>
    </row>
    <row r="86" spans="1:6" s="124" customFormat="1" ht="13.25" x14ac:dyDescent="0.65">
      <c r="A86" s="30"/>
      <c r="B86" s="87" t="s">
        <v>16</v>
      </c>
      <c r="C86" s="27"/>
      <c r="D86" s="31"/>
      <c r="E86" s="28"/>
      <c r="F86" s="37"/>
    </row>
    <row r="87" spans="1:6" s="124" customFormat="1" ht="13.25" x14ac:dyDescent="0.65">
      <c r="A87" s="30"/>
      <c r="B87" s="88"/>
      <c r="C87" s="27"/>
      <c r="D87" s="31"/>
      <c r="E87" s="28"/>
      <c r="F87" s="37"/>
    </row>
    <row r="88" spans="1:6" s="38" customFormat="1" x14ac:dyDescent="0.7">
      <c r="A88" s="30"/>
      <c r="B88" s="87" t="s">
        <v>56</v>
      </c>
      <c r="C88" s="27"/>
      <c r="D88" s="31"/>
      <c r="E88" s="28"/>
      <c r="F88" s="37"/>
    </row>
    <row r="89" spans="1:6" s="38" customFormat="1" x14ac:dyDescent="0.7">
      <c r="A89" s="40" t="s">
        <v>44</v>
      </c>
      <c r="B89" s="118" t="s">
        <v>45</v>
      </c>
      <c r="C89" s="27"/>
      <c r="D89" s="77"/>
      <c r="E89" s="90"/>
      <c r="F89" s="37"/>
    </row>
    <row r="90" spans="1:6" s="38" customFormat="1" x14ac:dyDescent="0.7">
      <c r="A90" s="30" t="s">
        <v>390</v>
      </c>
      <c r="B90" s="25" t="s">
        <v>26</v>
      </c>
      <c r="C90" s="27" t="s">
        <v>5</v>
      </c>
      <c r="D90" s="31">
        <v>4</v>
      </c>
      <c r="E90" s="28">
        <v>25000</v>
      </c>
      <c r="F90" s="37">
        <f t="shared" si="5"/>
        <v>100000</v>
      </c>
    </row>
    <row r="91" spans="1:6" s="38" customFormat="1" x14ac:dyDescent="0.7">
      <c r="A91" s="30" t="s">
        <v>221</v>
      </c>
      <c r="B91" s="25" t="s">
        <v>25</v>
      </c>
      <c r="C91" s="27" t="s">
        <v>5</v>
      </c>
      <c r="D91" s="31">
        <v>3</v>
      </c>
      <c r="E91" s="28">
        <v>25000</v>
      </c>
      <c r="F91" s="37">
        <f t="shared" si="5"/>
        <v>75000</v>
      </c>
    </row>
    <row r="92" spans="1:6" s="45" customFormat="1" x14ac:dyDescent="0.7">
      <c r="A92" s="30" t="s">
        <v>222</v>
      </c>
      <c r="B92" s="25" t="s">
        <v>38</v>
      </c>
      <c r="C92" s="27" t="s">
        <v>5</v>
      </c>
      <c r="D92" s="31">
        <v>4</v>
      </c>
      <c r="E92" s="28">
        <v>25000</v>
      </c>
      <c r="F92" s="37">
        <f t="shared" si="5"/>
        <v>100000</v>
      </c>
    </row>
    <row r="93" spans="1:6" s="45" customFormat="1" x14ac:dyDescent="0.7">
      <c r="A93" s="30" t="s">
        <v>223</v>
      </c>
      <c r="B93" s="25" t="s">
        <v>58</v>
      </c>
      <c r="C93" s="27" t="s">
        <v>5</v>
      </c>
      <c r="D93" s="31">
        <v>1</v>
      </c>
      <c r="E93" s="28">
        <v>25000</v>
      </c>
      <c r="F93" s="37">
        <f t="shared" si="5"/>
        <v>25000</v>
      </c>
    </row>
    <row r="94" spans="1:6" s="45" customFormat="1" x14ac:dyDescent="0.7">
      <c r="A94" s="30"/>
      <c r="B94" s="25"/>
      <c r="C94" s="27"/>
      <c r="D94" s="31"/>
      <c r="E94" s="28"/>
      <c r="F94" s="37"/>
    </row>
    <row r="95" spans="1:6" s="45" customFormat="1" x14ac:dyDescent="0.7">
      <c r="A95" s="40" t="s">
        <v>224</v>
      </c>
      <c r="B95" s="87" t="s">
        <v>17</v>
      </c>
      <c r="C95" s="27"/>
      <c r="D95" s="31"/>
      <c r="E95" s="28"/>
      <c r="F95" s="37"/>
    </row>
    <row r="96" spans="1:6" s="45" customFormat="1" ht="26.75" x14ac:dyDescent="0.7">
      <c r="A96" s="30" t="s">
        <v>48</v>
      </c>
      <c r="B96" s="25" t="s">
        <v>290</v>
      </c>
      <c r="C96" s="27" t="s">
        <v>4</v>
      </c>
      <c r="D96" s="27">
        <v>6</v>
      </c>
      <c r="E96" s="28">
        <v>1000</v>
      </c>
      <c r="F96" s="37">
        <f t="shared" si="5"/>
        <v>6000</v>
      </c>
    </row>
    <row r="97" spans="1:6" s="45" customFormat="1" ht="26.75" x14ac:dyDescent="0.7">
      <c r="A97" s="30" t="s">
        <v>289</v>
      </c>
      <c r="B97" s="25" t="s">
        <v>291</v>
      </c>
      <c r="C97" s="31" t="s">
        <v>4</v>
      </c>
      <c r="D97" s="31">
        <v>10</v>
      </c>
      <c r="E97" s="72">
        <v>5000</v>
      </c>
      <c r="F97" s="73">
        <f>E97*D97</f>
        <v>50000</v>
      </c>
    </row>
    <row r="98" spans="1:6" s="45" customFormat="1" x14ac:dyDescent="0.7">
      <c r="A98" s="30"/>
      <c r="B98" s="43"/>
      <c r="C98" s="31"/>
      <c r="D98" s="77"/>
      <c r="E98" s="72"/>
      <c r="F98" s="73"/>
    </row>
    <row r="99" spans="1:6" s="45" customFormat="1" x14ac:dyDescent="0.7">
      <c r="A99" s="40" t="s">
        <v>218</v>
      </c>
      <c r="B99" s="118" t="s">
        <v>57</v>
      </c>
      <c r="C99" s="27"/>
      <c r="D99" s="77"/>
      <c r="E99" s="90"/>
      <c r="F99" s="37"/>
    </row>
    <row r="100" spans="1:6" s="38" customFormat="1" x14ac:dyDescent="0.7">
      <c r="A100" s="30"/>
      <c r="B100" s="89" t="s">
        <v>53</v>
      </c>
      <c r="C100" s="27"/>
      <c r="D100" s="31"/>
      <c r="E100" s="28"/>
      <c r="F100" s="37"/>
    </row>
    <row r="101" spans="1:6" s="38" customFormat="1" x14ac:dyDescent="0.7">
      <c r="A101" s="30" t="s">
        <v>52</v>
      </c>
      <c r="B101" s="25" t="s">
        <v>234</v>
      </c>
      <c r="C101" s="27" t="s">
        <v>5</v>
      </c>
      <c r="D101" s="31">
        <v>1</v>
      </c>
      <c r="E101" s="28">
        <v>35467</v>
      </c>
      <c r="F101" s="37">
        <f t="shared" si="5"/>
        <v>35467</v>
      </c>
    </row>
    <row r="102" spans="1:6" s="38" customFormat="1" x14ac:dyDescent="0.7">
      <c r="A102" s="30"/>
      <c r="B102" s="25"/>
      <c r="C102" s="27"/>
      <c r="D102" s="31"/>
      <c r="E102" s="28"/>
      <c r="F102" s="37"/>
    </row>
    <row r="103" spans="1:6" s="38" customFormat="1" x14ac:dyDescent="0.7">
      <c r="A103" s="30"/>
      <c r="B103" s="87" t="s">
        <v>11</v>
      </c>
      <c r="C103" s="27"/>
      <c r="D103" s="31"/>
      <c r="E103" s="28"/>
      <c r="F103" s="37"/>
    </row>
    <row r="104" spans="1:6" s="38" customFormat="1" x14ac:dyDescent="0.7">
      <c r="A104" s="30"/>
      <c r="B104" s="87" t="s">
        <v>8</v>
      </c>
      <c r="C104" s="27"/>
      <c r="D104" s="31"/>
      <c r="E104" s="28"/>
      <c r="F104" s="37"/>
    </row>
    <row r="105" spans="1:6" s="38" customFormat="1" x14ac:dyDescent="0.7">
      <c r="A105" s="30"/>
      <c r="B105" s="87" t="s">
        <v>9</v>
      </c>
      <c r="C105" s="27"/>
      <c r="D105" s="31"/>
      <c r="E105" s="28"/>
      <c r="F105" s="37"/>
    </row>
    <row r="106" spans="1:6" s="38" customFormat="1" ht="16.5" x14ac:dyDescent="0.7">
      <c r="A106" s="30" t="s">
        <v>46</v>
      </c>
      <c r="B106" s="25" t="s">
        <v>61</v>
      </c>
      <c r="C106" s="27" t="s">
        <v>238</v>
      </c>
      <c r="D106" s="101">
        <f>0.25*0.6*1*1*D15</f>
        <v>75</v>
      </c>
      <c r="E106" s="28">
        <v>1200</v>
      </c>
      <c r="F106" s="37">
        <f t="shared" si="5"/>
        <v>90000</v>
      </c>
    </row>
    <row r="107" spans="1:6" s="38" customFormat="1" ht="16.5" x14ac:dyDescent="0.7">
      <c r="A107" s="91" t="s">
        <v>280</v>
      </c>
      <c r="B107" s="92" t="s">
        <v>281</v>
      </c>
      <c r="C107" s="93" t="s">
        <v>238</v>
      </c>
      <c r="D107" s="93">
        <v>2</v>
      </c>
      <c r="E107" s="94">
        <v>2000</v>
      </c>
      <c r="F107" s="95">
        <f t="shared" si="5"/>
        <v>4000</v>
      </c>
    </row>
    <row r="108" spans="1:6" s="38" customFormat="1" ht="16.5" x14ac:dyDescent="0.7">
      <c r="A108" s="91" t="s">
        <v>282</v>
      </c>
      <c r="B108" s="92" t="s">
        <v>283</v>
      </c>
      <c r="C108" s="93" t="s">
        <v>238</v>
      </c>
      <c r="D108" s="93">
        <v>2</v>
      </c>
      <c r="E108" s="94">
        <v>2000</v>
      </c>
      <c r="F108" s="95">
        <f t="shared" si="5"/>
        <v>4000</v>
      </c>
    </row>
    <row r="109" spans="1:6" s="45" customFormat="1" ht="26.75" x14ac:dyDescent="0.7">
      <c r="A109" s="91" t="s">
        <v>284</v>
      </c>
      <c r="B109" s="92" t="s">
        <v>285</v>
      </c>
      <c r="C109" s="93" t="s">
        <v>238</v>
      </c>
      <c r="D109" s="93">
        <v>1</v>
      </c>
      <c r="E109" s="94">
        <v>1000</v>
      </c>
      <c r="F109" s="95">
        <f t="shared" si="5"/>
        <v>1000</v>
      </c>
    </row>
    <row r="110" spans="1:6" s="45" customFormat="1" ht="16.5" x14ac:dyDescent="0.7">
      <c r="A110" s="91" t="s">
        <v>286</v>
      </c>
      <c r="B110" s="92" t="s">
        <v>287</v>
      </c>
      <c r="C110" s="93" t="s">
        <v>238</v>
      </c>
      <c r="D110" s="93">
        <v>1</v>
      </c>
      <c r="E110" s="94">
        <v>14000</v>
      </c>
      <c r="F110" s="95">
        <f t="shared" si="5"/>
        <v>14000</v>
      </c>
    </row>
    <row r="111" spans="1:6" s="45" customFormat="1" x14ac:dyDescent="0.7">
      <c r="A111" s="91"/>
      <c r="B111" s="92"/>
      <c r="C111" s="93"/>
      <c r="D111" s="93"/>
      <c r="E111" s="94"/>
      <c r="F111" s="95"/>
    </row>
    <row r="112" spans="1:6" s="45" customFormat="1" x14ac:dyDescent="0.7">
      <c r="A112" s="30"/>
      <c r="B112" s="87" t="s">
        <v>345</v>
      </c>
      <c r="C112" s="27"/>
      <c r="D112" s="31"/>
      <c r="E112" s="28"/>
      <c r="F112" s="95"/>
    </row>
    <row r="113" spans="1:6" s="45" customFormat="1" ht="26.75" x14ac:dyDescent="0.7">
      <c r="A113" s="114" t="s">
        <v>346</v>
      </c>
      <c r="B113" s="25" t="s">
        <v>347</v>
      </c>
      <c r="C113" s="27" t="s">
        <v>5</v>
      </c>
      <c r="D113" s="27">
        <v>2</v>
      </c>
      <c r="E113" s="28">
        <v>300000</v>
      </c>
      <c r="F113" s="37">
        <f>+E113*D113</f>
        <v>600000</v>
      </c>
    </row>
    <row r="114" spans="1:6" s="45" customFormat="1" x14ac:dyDescent="0.7">
      <c r="A114" s="91"/>
      <c r="B114" s="92"/>
      <c r="C114" s="93"/>
      <c r="D114" s="93"/>
      <c r="E114" s="94"/>
      <c r="F114" s="37"/>
    </row>
    <row r="115" spans="1:6" s="38" customFormat="1" x14ac:dyDescent="0.7">
      <c r="A115" s="30"/>
      <c r="B115" s="87" t="s">
        <v>63</v>
      </c>
      <c r="C115" s="27"/>
      <c r="D115" s="31"/>
      <c r="E115" s="28"/>
      <c r="F115" s="37"/>
    </row>
    <row r="116" spans="1:6" s="38" customFormat="1" x14ac:dyDescent="0.7">
      <c r="A116" s="30" t="s">
        <v>62</v>
      </c>
      <c r="B116" s="25" t="s">
        <v>64</v>
      </c>
      <c r="C116" s="27" t="s">
        <v>4</v>
      </c>
      <c r="D116" s="27">
        <v>600</v>
      </c>
      <c r="E116" s="28">
        <v>80</v>
      </c>
      <c r="F116" s="37">
        <f>+E116*D116</f>
        <v>48000</v>
      </c>
    </row>
    <row r="117" spans="1:6" s="38" customFormat="1" x14ac:dyDescent="0.7">
      <c r="A117" s="30"/>
      <c r="B117" s="25"/>
      <c r="C117" s="27"/>
      <c r="D117" s="31"/>
      <c r="E117" s="28"/>
      <c r="F117" s="37"/>
    </row>
    <row r="118" spans="1:6" s="38" customFormat="1" x14ac:dyDescent="0.7">
      <c r="A118" s="96"/>
      <c r="B118" s="97" t="s">
        <v>12</v>
      </c>
      <c r="C118" s="98"/>
      <c r="D118" s="88"/>
      <c r="E118" s="99"/>
      <c r="F118" s="37"/>
    </row>
    <row r="119" spans="1:6" s="45" customFormat="1" x14ac:dyDescent="0.7">
      <c r="A119" s="30"/>
      <c r="B119" s="97" t="s">
        <v>15</v>
      </c>
      <c r="C119" s="27"/>
      <c r="D119" s="31"/>
      <c r="E119" s="28"/>
      <c r="F119" s="37"/>
    </row>
    <row r="120" spans="1:6" s="38" customFormat="1" x14ac:dyDescent="0.7">
      <c r="A120" s="30"/>
      <c r="B120" s="97" t="s">
        <v>13</v>
      </c>
      <c r="C120" s="27"/>
      <c r="D120" s="31"/>
      <c r="E120" s="28"/>
      <c r="F120" s="37"/>
    </row>
    <row r="121" spans="1:6" s="38" customFormat="1" ht="15.5" x14ac:dyDescent="0.7">
      <c r="A121" s="30" t="s">
        <v>14</v>
      </c>
      <c r="B121" s="25" t="s">
        <v>239</v>
      </c>
      <c r="C121" s="27" t="s">
        <v>5</v>
      </c>
      <c r="D121" s="27">
        <v>5</v>
      </c>
      <c r="E121" s="28">
        <f>15000*0.2</f>
        <v>3000</v>
      </c>
      <c r="F121" s="37">
        <f>+E121*D121</f>
        <v>15000</v>
      </c>
    </row>
    <row r="122" spans="1:6" s="38" customFormat="1" x14ac:dyDescent="0.7">
      <c r="A122" s="30"/>
      <c r="B122" s="25"/>
      <c r="C122" s="27"/>
      <c r="D122" s="31"/>
      <c r="E122" s="28"/>
      <c r="F122" s="37"/>
    </row>
    <row r="123" spans="1:6" s="38" customFormat="1" x14ac:dyDescent="0.7">
      <c r="A123" s="40" t="s">
        <v>225</v>
      </c>
      <c r="B123" s="87" t="s">
        <v>65</v>
      </c>
      <c r="C123" s="27"/>
      <c r="D123" s="31"/>
      <c r="E123" s="28"/>
      <c r="F123" s="37"/>
    </row>
    <row r="124" spans="1:6" s="38" customFormat="1" x14ac:dyDescent="0.7">
      <c r="A124" s="30" t="s">
        <v>18</v>
      </c>
      <c r="B124" s="25" t="s">
        <v>37</v>
      </c>
      <c r="C124" s="27" t="s">
        <v>5</v>
      </c>
      <c r="D124" s="31">
        <v>3</v>
      </c>
      <c r="E124" s="28">
        <v>1200</v>
      </c>
      <c r="F124" s="37">
        <f>+E124*D124</f>
        <v>3600</v>
      </c>
    </row>
    <row r="125" spans="1:6" s="38" customFormat="1" x14ac:dyDescent="0.7">
      <c r="A125" s="30" t="s">
        <v>19</v>
      </c>
      <c r="B125" s="25" t="s">
        <v>20</v>
      </c>
      <c r="C125" s="27" t="s">
        <v>5</v>
      </c>
      <c r="D125" s="31">
        <v>3</v>
      </c>
      <c r="E125" s="28">
        <v>1200</v>
      </c>
      <c r="F125" s="37">
        <f t="shared" ref="F125:F127" si="7">+E125*D125</f>
        <v>3600</v>
      </c>
    </row>
    <row r="126" spans="1:6" x14ac:dyDescent="0.7">
      <c r="A126" s="30" t="s">
        <v>21</v>
      </c>
      <c r="B126" s="25" t="s">
        <v>22</v>
      </c>
      <c r="C126" s="27" t="s">
        <v>5</v>
      </c>
      <c r="D126" s="31">
        <v>4</v>
      </c>
      <c r="E126" s="28">
        <v>1200</v>
      </c>
      <c r="F126" s="37">
        <f t="shared" si="7"/>
        <v>4800</v>
      </c>
    </row>
    <row r="127" spans="1:6" ht="15.25" thickBot="1" x14ac:dyDescent="0.85">
      <c r="A127" s="30" t="s">
        <v>23</v>
      </c>
      <c r="B127" s="119" t="s">
        <v>24</v>
      </c>
      <c r="C127" s="120" t="s">
        <v>5</v>
      </c>
      <c r="D127" s="121">
        <f>+D116/200</f>
        <v>3</v>
      </c>
      <c r="E127" s="122">
        <v>1200</v>
      </c>
      <c r="F127" s="123">
        <f t="shared" si="7"/>
        <v>3600</v>
      </c>
    </row>
    <row r="128" spans="1:6" ht="15.25" thickBot="1" x14ac:dyDescent="0.85">
      <c r="A128" s="155"/>
      <c r="B128" s="157" t="s">
        <v>382</v>
      </c>
      <c r="C128" s="156"/>
      <c r="D128" s="115"/>
      <c r="E128" s="116"/>
      <c r="F128" s="117">
        <f>SUM(F4:F126)</f>
        <v>3270529</v>
      </c>
    </row>
  </sheetData>
  <mergeCells count="2">
    <mergeCell ref="A1:F1"/>
    <mergeCell ref="A2:F2"/>
  </mergeCells>
  <phoneticPr fontId="2" type="noConversion"/>
  <pageMargins left="0.7" right="0.7" top="0.75" bottom="0.75" header="0.3" footer="0.3"/>
  <pageSetup paperSize="9" scale="65" fitToHeight="0" orientation="portrait" r:id="rId1"/>
  <headerFooter>
    <oddFooter>&amp;L&amp;P of &amp;N&amp;C&amp;A&amp;RNyeri Water &amp; Sanitation Company</oddFooter>
  </headerFooter>
  <rowBreaks count="2" manualBreakCount="2">
    <brk id="26" max="5" man="1"/>
    <brk id="84"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
  <sheetViews>
    <sheetView view="pageBreakPreview" zoomScale="115" zoomScaleNormal="115" zoomScaleSheetLayoutView="115" workbookViewId="0">
      <selection activeCell="D54" sqref="D54"/>
    </sheetView>
  </sheetViews>
  <sheetFormatPr defaultRowHeight="13" x14ac:dyDescent="0.6"/>
  <cols>
    <col min="2" max="2" width="55.7265625" bestFit="1" customWidth="1"/>
    <col min="3" max="3" width="11.86328125" style="8" bestFit="1" customWidth="1"/>
    <col min="4" max="4" width="5.26953125" bestFit="1" customWidth="1"/>
    <col min="5" max="5" width="15.1328125" customWidth="1"/>
  </cols>
  <sheetData>
    <row r="1" spans="1:5" x14ac:dyDescent="0.6">
      <c r="A1" s="331" t="s">
        <v>518</v>
      </c>
      <c r="B1" s="332"/>
      <c r="C1" s="332"/>
      <c r="D1" s="332"/>
      <c r="E1" s="333"/>
    </row>
    <row r="2" spans="1:5" ht="13.75" thickBot="1" x14ac:dyDescent="0.75">
      <c r="A2" s="334" t="s">
        <v>213</v>
      </c>
      <c r="B2" s="335"/>
      <c r="C2" s="335"/>
      <c r="D2" s="335"/>
      <c r="E2" s="336"/>
    </row>
    <row r="3" spans="1:5" ht="14.25" x14ac:dyDescent="0.65">
      <c r="A3" s="6"/>
      <c r="B3" s="6" t="s">
        <v>0</v>
      </c>
      <c r="C3" s="6" t="s">
        <v>1</v>
      </c>
      <c r="D3" s="1" t="s">
        <v>2</v>
      </c>
      <c r="E3" s="14" t="s">
        <v>217</v>
      </c>
    </row>
    <row r="4" spans="1:5" ht="13.25" x14ac:dyDescent="0.65">
      <c r="A4" s="9">
        <v>1</v>
      </c>
      <c r="B4" s="5" t="s">
        <v>66</v>
      </c>
      <c r="C4" s="3" t="s">
        <v>215</v>
      </c>
      <c r="D4" s="2">
        <v>8</v>
      </c>
      <c r="E4" s="7"/>
    </row>
    <row r="5" spans="1:5" ht="13.25" x14ac:dyDescent="0.65">
      <c r="A5" s="9">
        <v>2</v>
      </c>
      <c r="B5" s="5" t="s">
        <v>67</v>
      </c>
      <c r="C5" s="3" t="s">
        <v>215</v>
      </c>
      <c r="D5" s="2">
        <v>8</v>
      </c>
      <c r="E5" s="7"/>
    </row>
    <row r="6" spans="1:5" ht="13.25" x14ac:dyDescent="0.65">
      <c r="A6" s="9">
        <v>3</v>
      </c>
      <c r="B6" s="5" t="s">
        <v>68</v>
      </c>
      <c r="C6" s="3" t="s">
        <v>215</v>
      </c>
      <c r="D6" s="2">
        <v>8</v>
      </c>
      <c r="E6" s="7"/>
    </row>
    <row r="7" spans="1:5" ht="13.25" x14ac:dyDescent="0.65">
      <c r="A7" s="9">
        <v>4</v>
      </c>
      <c r="B7" s="5" t="s">
        <v>69</v>
      </c>
      <c r="C7" s="3" t="s">
        <v>215</v>
      </c>
      <c r="D7" s="2">
        <v>8</v>
      </c>
      <c r="E7" s="7"/>
    </row>
    <row r="8" spans="1:5" ht="13.25" x14ac:dyDescent="0.65">
      <c r="A8" s="9">
        <v>5</v>
      </c>
      <c r="B8" s="5" t="s">
        <v>70</v>
      </c>
      <c r="C8" s="3" t="s">
        <v>215</v>
      </c>
      <c r="D8" s="2">
        <v>8</v>
      </c>
      <c r="E8" s="7"/>
    </row>
    <row r="9" spans="1:5" ht="13.25" x14ac:dyDescent="0.65">
      <c r="A9" s="9">
        <v>6</v>
      </c>
      <c r="B9" s="5" t="s">
        <v>71</v>
      </c>
      <c r="C9" s="3" t="s">
        <v>215</v>
      </c>
      <c r="D9" s="2">
        <v>8</v>
      </c>
      <c r="E9" s="7"/>
    </row>
    <row r="10" spans="1:5" ht="13.25" x14ac:dyDescent="0.65">
      <c r="A10" s="9">
        <v>7</v>
      </c>
      <c r="B10" s="5" t="s">
        <v>72</v>
      </c>
      <c r="C10" s="3" t="s">
        <v>215</v>
      </c>
      <c r="D10" s="2">
        <v>8</v>
      </c>
      <c r="E10" s="7"/>
    </row>
    <row r="11" spans="1:5" ht="13.25" x14ac:dyDescent="0.65">
      <c r="A11" s="9">
        <v>8</v>
      </c>
      <c r="B11" s="5" t="s">
        <v>73</v>
      </c>
      <c r="C11" s="3" t="s">
        <v>215</v>
      </c>
      <c r="D11" s="2">
        <v>8</v>
      </c>
      <c r="E11" s="7"/>
    </row>
    <row r="12" spans="1:5" ht="13.25" x14ac:dyDescent="0.65">
      <c r="A12" s="9">
        <v>9</v>
      </c>
      <c r="B12" s="5" t="s">
        <v>74</v>
      </c>
      <c r="C12" s="3" t="s">
        <v>215</v>
      </c>
      <c r="D12" s="2">
        <v>8</v>
      </c>
      <c r="E12" s="7"/>
    </row>
    <row r="13" spans="1:5" ht="13.25" x14ac:dyDescent="0.65">
      <c r="A13" s="9">
        <v>10</v>
      </c>
      <c r="B13" s="5" t="s">
        <v>75</v>
      </c>
      <c r="C13" s="3" t="s">
        <v>215</v>
      </c>
      <c r="D13" s="2">
        <v>8</v>
      </c>
      <c r="E13" s="7"/>
    </row>
    <row r="14" spans="1:5" ht="13.25" x14ac:dyDescent="0.65">
      <c r="A14" s="9">
        <v>11</v>
      </c>
      <c r="B14" s="5" t="s">
        <v>76</v>
      </c>
      <c r="C14" s="3" t="s">
        <v>215</v>
      </c>
      <c r="D14" s="2">
        <v>8</v>
      </c>
      <c r="E14" s="7"/>
    </row>
    <row r="15" spans="1:5" ht="13.25" x14ac:dyDescent="0.65">
      <c r="A15" s="9">
        <v>12</v>
      </c>
      <c r="B15" s="5" t="s">
        <v>77</v>
      </c>
      <c r="C15" s="3" t="s">
        <v>215</v>
      </c>
      <c r="D15" s="2">
        <v>8</v>
      </c>
      <c r="E15" s="7"/>
    </row>
    <row r="16" spans="1:5" ht="13.25" x14ac:dyDescent="0.65">
      <c r="A16" s="9">
        <v>13</v>
      </c>
      <c r="B16" s="5" t="s">
        <v>78</v>
      </c>
      <c r="C16" s="3" t="s">
        <v>215</v>
      </c>
      <c r="D16" s="2">
        <v>8</v>
      </c>
      <c r="E16" s="7"/>
    </row>
    <row r="17" spans="1:5" ht="13.25" x14ac:dyDescent="0.65">
      <c r="A17" s="9">
        <v>14</v>
      </c>
      <c r="B17" s="5" t="s">
        <v>79</v>
      </c>
      <c r="C17" s="3" t="s">
        <v>215</v>
      </c>
      <c r="D17" s="2">
        <v>8</v>
      </c>
      <c r="E17" s="7"/>
    </row>
    <row r="18" spans="1:5" ht="13.25" x14ac:dyDescent="0.65">
      <c r="A18" s="9">
        <v>15</v>
      </c>
      <c r="B18" s="5" t="s">
        <v>80</v>
      </c>
      <c r="C18" s="3" t="s">
        <v>215</v>
      </c>
      <c r="D18" s="2">
        <v>8</v>
      </c>
      <c r="E18" s="7"/>
    </row>
    <row r="19" spans="1:5" ht="13.25" x14ac:dyDescent="0.65">
      <c r="A19" s="9">
        <v>16</v>
      </c>
      <c r="B19" s="5" t="s">
        <v>81</v>
      </c>
      <c r="C19" s="3" t="s">
        <v>215</v>
      </c>
      <c r="D19" s="2">
        <v>8</v>
      </c>
      <c r="E19" s="7"/>
    </row>
    <row r="20" spans="1:5" ht="13.25" x14ac:dyDescent="0.65">
      <c r="A20" s="9">
        <v>17</v>
      </c>
      <c r="B20" s="5" t="s">
        <v>82</v>
      </c>
      <c r="C20" s="3" t="s">
        <v>215</v>
      </c>
      <c r="D20" s="2">
        <v>8</v>
      </c>
      <c r="E20" s="7"/>
    </row>
    <row r="21" spans="1:5" ht="13.25" x14ac:dyDescent="0.65">
      <c r="A21" s="9">
        <v>18</v>
      </c>
      <c r="B21" s="5" t="s">
        <v>83</v>
      </c>
      <c r="C21" s="3" t="s">
        <v>215</v>
      </c>
      <c r="D21" s="2">
        <v>8</v>
      </c>
      <c r="E21" s="7"/>
    </row>
    <row r="22" spans="1:5" ht="13.25" x14ac:dyDescent="0.65">
      <c r="A22" s="9">
        <v>19</v>
      </c>
      <c r="B22" s="5" t="s">
        <v>84</v>
      </c>
      <c r="C22" s="3" t="s">
        <v>215</v>
      </c>
      <c r="D22" s="2">
        <v>8</v>
      </c>
      <c r="E22" s="7"/>
    </row>
    <row r="23" spans="1:5" ht="13.25" x14ac:dyDescent="0.65">
      <c r="A23" s="9"/>
      <c r="B23" s="4" t="s">
        <v>85</v>
      </c>
      <c r="C23" s="3"/>
      <c r="D23" s="2"/>
      <c r="E23" s="7"/>
    </row>
    <row r="24" spans="1:5" ht="13.25" x14ac:dyDescent="0.65">
      <c r="A24" s="9">
        <v>21</v>
      </c>
      <c r="B24" s="5" t="s">
        <v>86</v>
      </c>
      <c r="C24" s="3" t="s">
        <v>215</v>
      </c>
      <c r="D24" s="2">
        <v>8</v>
      </c>
      <c r="E24" s="7"/>
    </row>
    <row r="25" spans="1:5" ht="13.25" x14ac:dyDescent="0.65">
      <c r="A25" s="9">
        <v>22</v>
      </c>
      <c r="B25" s="5" t="s">
        <v>87</v>
      </c>
      <c r="C25" s="3" t="s">
        <v>215</v>
      </c>
      <c r="D25" s="2">
        <v>8</v>
      </c>
      <c r="E25" s="7"/>
    </row>
    <row r="26" spans="1:5" ht="13.25" x14ac:dyDescent="0.65">
      <c r="A26" s="9">
        <v>23</v>
      </c>
      <c r="B26" s="5" t="s">
        <v>88</v>
      </c>
      <c r="C26" s="3" t="s">
        <v>215</v>
      </c>
      <c r="D26" s="2">
        <v>8</v>
      </c>
      <c r="E26" s="7"/>
    </row>
    <row r="27" spans="1:5" ht="13.25" x14ac:dyDescent="0.65">
      <c r="A27" s="9">
        <v>24</v>
      </c>
      <c r="B27" s="5" t="s">
        <v>89</v>
      </c>
      <c r="C27" s="3" t="s">
        <v>215</v>
      </c>
      <c r="D27" s="2">
        <v>8</v>
      </c>
      <c r="E27" s="7"/>
    </row>
    <row r="28" spans="1:5" ht="13.25" x14ac:dyDescent="0.65">
      <c r="A28" s="9">
        <v>25</v>
      </c>
      <c r="B28" s="5" t="s">
        <v>90</v>
      </c>
      <c r="C28" s="3" t="s">
        <v>215</v>
      </c>
      <c r="D28" s="2">
        <v>8</v>
      </c>
      <c r="E28" s="7"/>
    </row>
    <row r="29" spans="1:5" ht="13.25" x14ac:dyDescent="0.65">
      <c r="A29" s="9">
        <v>26</v>
      </c>
      <c r="B29" s="5" t="s">
        <v>91</v>
      </c>
      <c r="C29" s="3" t="s">
        <v>215</v>
      </c>
      <c r="D29" s="2">
        <v>8</v>
      </c>
      <c r="E29" s="7"/>
    </row>
    <row r="30" spans="1:5" ht="13.25" x14ac:dyDescent="0.65">
      <c r="A30" s="9">
        <v>27</v>
      </c>
      <c r="B30" s="5" t="s">
        <v>92</v>
      </c>
      <c r="C30" s="3" t="s">
        <v>215</v>
      </c>
      <c r="D30" s="2">
        <v>8</v>
      </c>
      <c r="E30" s="7"/>
    </row>
    <row r="31" spans="1:5" ht="13.25" x14ac:dyDescent="0.65">
      <c r="A31" s="9">
        <v>28</v>
      </c>
      <c r="B31" s="5" t="s">
        <v>93</v>
      </c>
      <c r="C31" s="3" t="s">
        <v>215</v>
      </c>
      <c r="D31" s="2">
        <v>8</v>
      </c>
      <c r="E31" s="7"/>
    </row>
    <row r="32" spans="1:5" ht="13.25" x14ac:dyDescent="0.65">
      <c r="A32" s="9">
        <v>29</v>
      </c>
      <c r="B32" s="5" t="s">
        <v>94</v>
      </c>
      <c r="C32" s="3" t="s">
        <v>215</v>
      </c>
      <c r="D32" s="2">
        <v>8</v>
      </c>
      <c r="E32" s="7"/>
    </row>
    <row r="33" spans="1:5" ht="13.25" x14ac:dyDescent="0.65">
      <c r="A33" s="9">
        <v>30</v>
      </c>
      <c r="B33" s="5" t="s">
        <v>95</v>
      </c>
      <c r="C33" s="3" t="s">
        <v>215</v>
      </c>
      <c r="D33" s="2">
        <v>8</v>
      </c>
      <c r="E33" s="7"/>
    </row>
    <row r="34" spans="1:5" ht="13.25" x14ac:dyDescent="0.65">
      <c r="A34" s="9">
        <v>31</v>
      </c>
      <c r="B34" s="5" t="s">
        <v>96</v>
      </c>
      <c r="C34" s="3" t="s">
        <v>215</v>
      </c>
      <c r="D34" s="2">
        <v>8</v>
      </c>
      <c r="E34" s="7"/>
    </row>
    <row r="35" spans="1:5" ht="13.25" x14ac:dyDescent="0.65">
      <c r="A35" s="9">
        <v>32</v>
      </c>
      <c r="B35" s="5" t="s">
        <v>97</v>
      </c>
      <c r="C35" s="3" t="s">
        <v>215</v>
      </c>
      <c r="D35" s="2">
        <v>8</v>
      </c>
      <c r="E35" s="7"/>
    </row>
    <row r="36" spans="1:5" ht="13.25" x14ac:dyDescent="0.65">
      <c r="A36" s="9">
        <v>33</v>
      </c>
      <c r="B36" s="5" t="s">
        <v>98</v>
      </c>
      <c r="C36" s="3" t="s">
        <v>215</v>
      </c>
      <c r="D36" s="2">
        <v>8</v>
      </c>
      <c r="E36" s="7"/>
    </row>
    <row r="37" spans="1:5" ht="13.25" x14ac:dyDescent="0.65">
      <c r="A37" s="9">
        <v>34</v>
      </c>
      <c r="B37" s="5" t="s">
        <v>99</v>
      </c>
      <c r="C37" s="3" t="s">
        <v>215</v>
      </c>
      <c r="D37" s="2">
        <v>8</v>
      </c>
      <c r="E37" s="7"/>
    </row>
    <row r="38" spans="1:5" ht="13.25" x14ac:dyDescent="0.65">
      <c r="A38" s="9">
        <v>35</v>
      </c>
      <c r="B38" s="5" t="s">
        <v>100</v>
      </c>
      <c r="C38" s="3" t="s">
        <v>215</v>
      </c>
      <c r="D38" s="2">
        <v>8</v>
      </c>
      <c r="E38" s="7"/>
    </row>
    <row r="39" spans="1:5" ht="13.25" x14ac:dyDescent="0.65">
      <c r="A39" s="9">
        <v>36</v>
      </c>
      <c r="B39" s="5" t="s">
        <v>101</v>
      </c>
      <c r="C39" s="3" t="s">
        <v>215</v>
      </c>
      <c r="D39" s="2">
        <v>8</v>
      </c>
      <c r="E39" s="7"/>
    </row>
    <row r="40" spans="1:5" ht="13.25" x14ac:dyDescent="0.65">
      <c r="A40" s="9">
        <v>37</v>
      </c>
      <c r="B40" s="5" t="s">
        <v>102</v>
      </c>
      <c r="C40" s="3" t="s">
        <v>215</v>
      </c>
      <c r="D40" s="2">
        <v>8</v>
      </c>
      <c r="E40" s="7"/>
    </row>
    <row r="41" spans="1:5" ht="13.25" x14ac:dyDescent="0.65">
      <c r="A41" s="9">
        <v>38</v>
      </c>
      <c r="B41" s="5" t="s">
        <v>103</v>
      </c>
      <c r="C41" s="3" t="s">
        <v>215</v>
      </c>
      <c r="D41" s="2">
        <v>8</v>
      </c>
      <c r="E41" s="7"/>
    </row>
    <row r="42" spans="1:5" ht="13.25" x14ac:dyDescent="0.65">
      <c r="A42" s="9">
        <v>39</v>
      </c>
      <c r="B42" s="5" t="s">
        <v>104</v>
      </c>
      <c r="C42" s="3" t="s">
        <v>215</v>
      </c>
      <c r="D42" s="2">
        <v>8</v>
      </c>
      <c r="E42" s="7"/>
    </row>
    <row r="43" spans="1:5" ht="13.25" x14ac:dyDescent="0.65">
      <c r="A43" s="9">
        <v>40</v>
      </c>
      <c r="B43" s="5" t="s">
        <v>105</v>
      </c>
      <c r="C43" s="3" t="s">
        <v>215</v>
      </c>
      <c r="D43" s="2">
        <v>8</v>
      </c>
      <c r="E43" s="7"/>
    </row>
    <row r="44" spans="1:5" ht="13.25" x14ac:dyDescent="0.65">
      <c r="A44" s="9">
        <v>41</v>
      </c>
      <c r="B44" s="5" t="s">
        <v>106</v>
      </c>
      <c r="C44" s="3" t="s">
        <v>215</v>
      </c>
      <c r="D44" s="2">
        <v>8</v>
      </c>
      <c r="E44" s="7"/>
    </row>
    <row r="45" spans="1:5" ht="13.25" x14ac:dyDescent="0.65">
      <c r="A45" s="9"/>
      <c r="B45" s="4" t="s">
        <v>214</v>
      </c>
      <c r="C45" s="3"/>
      <c r="D45" s="2"/>
      <c r="E45" s="7"/>
    </row>
    <row r="46" spans="1:5" ht="13.25" x14ac:dyDescent="0.65">
      <c r="A46" s="9">
        <v>42</v>
      </c>
      <c r="B46" s="5" t="s">
        <v>107</v>
      </c>
      <c r="C46" s="3" t="s">
        <v>4</v>
      </c>
      <c r="D46" s="2">
        <v>1</v>
      </c>
      <c r="E46" s="7"/>
    </row>
    <row r="47" spans="1:5" ht="13.25" x14ac:dyDescent="0.65">
      <c r="A47" s="9">
        <v>43</v>
      </c>
      <c r="B47" s="5" t="s">
        <v>108</v>
      </c>
      <c r="C47" s="3" t="s">
        <v>4</v>
      </c>
      <c r="D47" s="2">
        <v>1</v>
      </c>
      <c r="E47" s="7"/>
    </row>
    <row r="48" spans="1:5" ht="13.25" x14ac:dyDescent="0.65">
      <c r="A48" s="9">
        <v>44</v>
      </c>
      <c r="B48" s="5" t="s">
        <v>109</v>
      </c>
      <c r="C48" s="3" t="s">
        <v>4</v>
      </c>
      <c r="D48" s="2">
        <v>1</v>
      </c>
      <c r="E48" s="7"/>
    </row>
    <row r="49" spans="1:5" ht="13.25" x14ac:dyDescent="0.65">
      <c r="A49" s="9">
        <v>45</v>
      </c>
      <c r="B49" s="5" t="s">
        <v>110</v>
      </c>
      <c r="C49" s="3" t="s">
        <v>4</v>
      </c>
      <c r="D49" s="2">
        <v>1</v>
      </c>
      <c r="E49" s="7"/>
    </row>
    <row r="50" spans="1:5" ht="13.25" x14ac:dyDescent="0.65">
      <c r="A50" s="9">
        <v>46</v>
      </c>
      <c r="B50" s="5" t="s">
        <v>252</v>
      </c>
      <c r="C50" s="3" t="s">
        <v>4</v>
      </c>
      <c r="D50" s="2">
        <v>1</v>
      </c>
      <c r="E50" s="7"/>
    </row>
    <row r="51" spans="1:5" ht="13.25" x14ac:dyDescent="0.65">
      <c r="A51" s="9">
        <v>47</v>
      </c>
      <c r="B51" s="5" t="s">
        <v>253</v>
      </c>
      <c r="C51" s="3" t="s">
        <v>4</v>
      </c>
      <c r="D51" s="2">
        <v>1</v>
      </c>
      <c r="E51" s="7"/>
    </row>
    <row r="52" spans="1:5" ht="13.25" x14ac:dyDescent="0.65">
      <c r="A52" s="9">
        <v>48</v>
      </c>
      <c r="B52" s="5" t="s">
        <v>254</v>
      </c>
      <c r="C52" s="3" t="s">
        <v>4</v>
      </c>
      <c r="D52" s="2">
        <v>1</v>
      </c>
      <c r="E52" s="7"/>
    </row>
    <row r="53" spans="1:5" ht="13.25" x14ac:dyDescent="0.65">
      <c r="A53" s="9">
        <v>49</v>
      </c>
      <c r="B53" s="5" t="s">
        <v>255</v>
      </c>
      <c r="C53" s="3" t="s">
        <v>4</v>
      </c>
      <c r="D53" s="2">
        <v>1</v>
      </c>
      <c r="E53" s="7"/>
    </row>
    <row r="54" spans="1:5" ht="13.25" x14ac:dyDescent="0.65">
      <c r="A54" s="9">
        <v>50</v>
      </c>
      <c r="B54" s="5" t="s">
        <v>111</v>
      </c>
      <c r="C54" s="3" t="s">
        <v>4</v>
      </c>
      <c r="D54" s="2">
        <v>1</v>
      </c>
      <c r="E54" s="7"/>
    </row>
    <row r="55" spans="1:5" ht="13.25" x14ac:dyDescent="0.65">
      <c r="A55" s="9">
        <v>51</v>
      </c>
      <c r="B55" s="5" t="s">
        <v>112</v>
      </c>
      <c r="C55" s="3" t="s">
        <v>4</v>
      </c>
      <c r="D55" s="2">
        <v>1</v>
      </c>
      <c r="E55" s="7"/>
    </row>
    <row r="56" spans="1:5" ht="13.25" x14ac:dyDescent="0.65">
      <c r="A56" s="9">
        <v>52</v>
      </c>
      <c r="B56" s="5" t="s">
        <v>113</v>
      </c>
      <c r="C56" s="3" t="s">
        <v>4</v>
      </c>
      <c r="D56" s="2">
        <v>1</v>
      </c>
      <c r="E56" s="7"/>
    </row>
    <row r="57" spans="1:5" ht="13.25" x14ac:dyDescent="0.65">
      <c r="A57" s="9">
        <v>53</v>
      </c>
      <c r="B57" s="5" t="s">
        <v>114</v>
      </c>
      <c r="C57" s="3" t="s">
        <v>4</v>
      </c>
      <c r="D57" s="2">
        <v>1</v>
      </c>
      <c r="E57" s="7"/>
    </row>
    <row r="58" spans="1:5" ht="13.25" x14ac:dyDescent="0.65">
      <c r="A58" s="9">
        <v>54</v>
      </c>
      <c r="B58" s="5" t="s">
        <v>115</v>
      </c>
      <c r="C58" s="3" t="s">
        <v>4</v>
      </c>
      <c r="D58" s="2">
        <v>1</v>
      </c>
      <c r="E58" s="7"/>
    </row>
    <row r="59" spans="1:5" ht="13.25" x14ac:dyDescent="0.65">
      <c r="A59" s="9">
        <v>55</v>
      </c>
      <c r="B59" s="5" t="s">
        <v>256</v>
      </c>
      <c r="C59" s="3" t="s">
        <v>4</v>
      </c>
      <c r="D59" s="2">
        <v>1</v>
      </c>
      <c r="E59" s="7"/>
    </row>
    <row r="60" spans="1:5" ht="13.25" x14ac:dyDescent="0.65">
      <c r="A60" s="9">
        <v>56</v>
      </c>
      <c r="B60" s="5" t="s">
        <v>257</v>
      </c>
      <c r="C60" s="3" t="s">
        <v>4</v>
      </c>
      <c r="D60" s="2">
        <v>1</v>
      </c>
      <c r="E60" s="7"/>
    </row>
    <row r="61" spans="1:5" ht="13.25" x14ac:dyDescent="0.65">
      <c r="A61" s="9">
        <v>57</v>
      </c>
      <c r="B61" s="5" t="s">
        <v>116</v>
      </c>
      <c r="C61" s="3" t="s">
        <v>5</v>
      </c>
      <c r="D61" s="2">
        <v>1</v>
      </c>
      <c r="E61" s="7"/>
    </row>
    <row r="62" spans="1:5" ht="18" x14ac:dyDescent="0.75">
      <c r="A62" s="9">
        <v>58</v>
      </c>
      <c r="B62" s="5" t="s">
        <v>117</v>
      </c>
      <c r="C62" s="3" t="s">
        <v>118</v>
      </c>
      <c r="D62" s="2">
        <v>1</v>
      </c>
      <c r="E62" s="7"/>
    </row>
    <row r="63" spans="1:5" ht="13.25" x14ac:dyDescent="0.65">
      <c r="A63" s="9">
        <v>59</v>
      </c>
      <c r="B63" s="5" t="s">
        <v>119</v>
      </c>
      <c r="C63" s="3" t="s">
        <v>5</v>
      </c>
      <c r="D63" s="2">
        <v>1</v>
      </c>
      <c r="E63" s="7"/>
    </row>
    <row r="64" spans="1:5" ht="13.25" x14ac:dyDescent="0.65">
      <c r="A64" s="9">
        <v>60</v>
      </c>
      <c r="B64" s="5" t="s">
        <v>120</v>
      </c>
      <c r="C64" s="3" t="s">
        <v>5</v>
      </c>
      <c r="D64" s="2">
        <v>1</v>
      </c>
      <c r="E64" s="7"/>
    </row>
    <row r="65" spans="1:5" ht="13.25" x14ac:dyDescent="0.65">
      <c r="A65" s="9">
        <v>61</v>
      </c>
      <c r="B65" s="5" t="s">
        <v>121</v>
      </c>
      <c r="C65" s="3" t="s">
        <v>5</v>
      </c>
      <c r="D65" s="2">
        <v>1</v>
      </c>
      <c r="E65" s="7"/>
    </row>
    <row r="66" spans="1:5" ht="13.25" x14ac:dyDescent="0.65">
      <c r="A66" s="9">
        <v>62</v>
      </c>
      <c r="B66" s="5" t="s">
        <v>122</v>
      </c>
      <c r="C66" s="3" t="s">
        <v>5</v>
      </c>
      <c r="D66" s="2">
        <v>1</v>
      </c>
      <c r="E66" s="7"/>
    </row>
    <row r="67" spans="1:5" ht="13.25" x14ac:dyDescent="0.65">
      <c r="A67" s="9">
        <v>63</v>
      </c>
      <c r="B67" s="5" t="s">
        <v>123</v>
      </c>
      <c r="C67" s="3" t="s">
        <v>5</v>
      </c>
      <c r="D67" s="2">
        <v>1</v>
      </c>
      <c r="E67" s="7"/>
    </row>
    <row r="68" spans="1:5" ht="13.25" x14ac:dyDescent="0.65">
      <c r="A68" s="9">
        <v>64</v>
      </c>
      <c r="B68" s="5" t="s">
        <v>124</v>
      </c>
      <c r="C68" s="3" t="s">
        <v>5</v>
      </c>
      <c r="D68" s="2">
        <v>1</v>
      </c>
      <c r="E68" s="7"/>
    </row>
    <row r="69" spans="1:5" ht="13.25" x14ac:dyDescent="0.65">
      <c r="A69" s="9">
        <v>65</v>
      </c>
      <c r="B69" s="5" t="s">
        <v>125</v>
      </c>
      <c r="C69" s="3" t="s">
        <v>5</v>
      </c>
      <c r="D69" s="2">
        <v>1</v>
      </c>
      <c r="E69" s="7"/>
    </row>
    <row r="70" spans="1:5" ht="13.25" x14ac:dyDescent="0.65">
      <c r="A70" s="9">
        <v>66</v>
      </c>
      <c r="B70" s="5" t="s">
        <v>126</v>
      </c>
      <c r="C70" s="3" t="s">
        <v>5</v>
      </c>
      <c r="D70" s="2">
        <v>1</v>
      </c>
      <c r="E70" s="7"/>
    </row>
    <row r="71" spans="1:5" ht="13.25" x14ac:dyDescent="0.65">
      <c r="A71" s="9">
        <v>67</v>
      </c>
      <c r="B71" s="5" t="s">
        <v>127</v>
      </c>
      <c r="C71" s="3" t="s">
        <v>5</v>
      </c>
      <c r="D71" s="2">
        <v>1</v>
      </c>
      <c r="E71" s="7"/>
    </row>
    <row r="72" spans="1:5" ht="13.25" x14ac:dyDescent="0.65">
      <c r="A72" s="9">
        <v>68</v>
      </c>
      <c r="B72" s="5" t="s">
        <v>128</v>
      </c>
      <c r="C72" s="3" t="s">
        <v>5</v>
      </c>
      <c r="D72" s="2">
        <v>1</v>
      </c>
      <c r="E72" s="7"/>
    </row>
    <row r="73" spans="1:5" ht="13.25" x14ac:dyDescent="0.65">
      <c r="A73" s="9">
        <v>69</v>
      </c>
      <c r="B73" s="5" t="s">
        <v>129</v>
      </c>
      <c r="C73" s="3" t="s">
        <v>5</v>
      </c>
      <c r="D73" s="2">
        <v>1</v>
      </c>
      <c r="E73" s="7"/>
    </row>
    <row r="74" spans="1:5" ht="13.25" x14ac:dyDescent="0.65">
      <c r="A74" s="9">
        <v>70</v>
      </c>
      <c r="B74" s="5" t="s">
        <v>130</v>
      </c>
      <c r="C74" s="3" t="s">
        <v>5</v>
      </c>
      <c r="D74" s="2">
        <v>1</v>
      </c>
      <c r="E74" s="7"/>
    </row>
    <row r="75" spans="1:5" ht="13.25" x14ac:dyDescent="0.65">
      <c r="A75" s="9">
        <v>71</v>
      </c>
      <c r="B75" s="5" t="s">
        <v>131</v>
      </c>
      <c r="C75" s="3" t="s">
        <v>5</v>
      </c>
      <c r="D75" s="2">
        <v>1</v>
      </c>
      <c r="E75" s="7"/>
    </row>
    <row r="76" spans="1:5" ht="13.25" x14ac:dyDescent="0.65">
      <c r="A76" s="9">
        <v>72</v>
      </c>
      <c r="B76" s="5" t="s">
        <v>132</v>
      </c>
      <c r="C76" s="3" t="s">
        <v>5</v>
      </c>
      <c r="D76" s="2">
        <v>1</v>
      </c>
      <c r="E76" s="7"/>
    </row>
    <row r="77" spans="1:5" ht="13.25" x14ac:dyDescent="0.65">
      <c r="A77" s="9">
        <v>73</v>
      </c>
      <c r="B77" s="5" t="s">
        <v>133</v>
      </c>
      <c r="C77" s="3" t="s">
        <v>5</v>
      </c>
      <c r="D77" s="2">
        <v>1</v>
      </c>
      <c r="E77" s="7"/>
    </row>
    <row r="78" spans="1:5" ht="13.25" x14ac:dyDescent="0.65">
      <c r="A78" s="9">
        <v>74</v>
      </c>
      <c r="B78" s="5" t="s">
        <v>134</v>
      </c>
      <c r="C78" s="3" t="s">
        <v>5</v>
      </c>
      <c r="D78" s="2">
        <v>1</v>
      </c>
      <c r="E78" s="7"/>
    </row>
    <row r="79" spans="1:5" ht="13.25" x14ac:dyDescent="0.65">
      <c r="A79" s="9">
        <v>75</v>
      </c>
      <c r="B79" s="5" t="s">
        <v>135</v>
      </c>
      <c r="C79" s="3" t="s">
        <v>5</v>
      </c>
      <c r="D79" s="2">
        <v>1</v>
      </c>
      <c r="E79" s="7"/>
    </row>
    <row r="80" spans="1:5" ht="13.25" x14ac:dyDescent="0.65">
      <c r="A80" s="9">
        <v>76</v>
      </c>
      <c r="B80" s="5" t="s">
        <v>136</v>
      </c>
      <c r="C80" s="3" t="s">
        <v>5</v>
      </c>
      <c r="D80" s="2">
        <v>1</v>
      </c>
      <c r="E80" s="7"/>
    </row>
    <row r="81" spans="1:5" ht="13.25" x14ac:dyDescent="0.65">
      <c r="A81" s="9">
        <v>77</v>
      </c>
      <c r="B81" s="5" t="s">
        <v>137</v>
      </c>
      <c r="C81" s="3" t="s">
        <v>5</v>
      </c>
      <c r="D81" s="2">
        <v>1</v>
      </c>
      <c r="E81" s="7"/>
    </row>
    <row r="82" spans="1:5" ht="13.25" x14ac:dyDescent="0.65">
      <c r="A82" s="9">
        <v>78</v>
      </c>
      <c r="B82" s="5" t="s">
        <v>138</v>
      </c>
      <c r="C82" s="3" t="s">
        <v>5</v>
      </c>
      <c r="D82" s="2">
        <v>1</v>
      </c>
      <c r="E82" s="7"/>
    </row>
    <row r="83" spans="1:5" ht="13.25" x14ac:dyDescent="0.65">
      <c r="A83" s="9">
        <v>79</v>
      </c>
      <c r="B83" s="5" t="s">
        <v>139</v>
      </c>
      <c r="C83" s="3" t="s">
        <v>5</v>
      </c>
      <c r="D83" s="2">
        <v>1</v>
      </c>
      <c r="E83" s="7"/>
    </row>
    <row r="84" spans="1:5" ht="13.25" x14ac:dyDescent="0.65">
      <c r="A84" s="9">
        <v>80</v>
      </c>
      <c r="B84" s="5" t="s">
        <v>140</v>
      </c>
      <c r="C84" s="3" t="s">
        <v>5</v>
      </c>
      <c r="D84" s="2">
        <v>1</v>
      </c>
      <c r="E84" s="7"/>
    </row>
    <row r="85" spans="1:5" ht="13.25" x14ac:dyDescent="0.65">
      <c r="A85" s="9">
        <v>81</v>
      </c>
      <c r="B85" s="5" t="s">
        <v>141</v>
      </c>
      <c r="C85" s="3" t="s">
        <v>5</v>
      </c>
      <c r="D85" s="2">
        <v>1</v>
      </c>
      <c r="E85" s="7"/>
    </row>
    <row r="86" spans="1:5" ht="13.25" x14ac:dyDescent="0.65">
      <c r="A86" s="9">
        <v>82</v>
      </c>
      <c r="B86" s="5" t="s">
        <v>142</v>
      </c>
      <c r="C86" s="3" t="s">
        <v>5</v>
      </c>
      <c r="D86" s="2">
        <v>1</v>
      </c>
      <c r="E86" s="7"/>
    </row>
    <row r="87" spans="1:5" ht="13.25" x14ac:dyDescent="0.65">
      <c r="A87" s="9">
        <v>83</v>
      </c>
      <c r="B87" s="5" t="s">
        <v>143</v>
      </c>
      <c r="C87" s="3" t="s">
        <v>5</v>
      </c>
      <c r="D87" s="2">
        <v>1</v>
      </c>
      <c r="E87" s="7"/>
    </row>
    <row r="88" spans="1:5" ht="13.25" x14ac:dyDescent="0.65">
      <c r="A88" s="9">
        <v>84</v>
      </c>
      <c r="B88" s="5" t="s">
        <v>144</v>
      </c>
      <c r="C88" s="3" t="s">
        <v>5</v>
      </c>
      <c r="D88" s="2">
        <v>1</v>
      </c>
      <c r="E88" s="7"/>
    </row>
    <row r="89" spans="1:5" ht="13.25" x14ac:dyDescent="0.65">
      <c r="A89" s="9">
        <v>85</v>
      </c>
      <c r="B89" s="5" t="s">
        <v>145</v>
      </c>
      <c r="C89" s="3" t="s">
        <v>5</v>
      </c>
      <c r="D89" s="2">
        <v>1</v>
      </c>
      <c r="E89" s="7"/>
    </row>
    <row r="90" spans="1:5" ht="13.25" x14ac:dyDescent="0.65">
      <c r="A90" s="9">
        <v>86</v>
      </c>
      <c r="B90" s="5" t="s">
        <v>146</v>
      </c>
      <c r="C90" s="3" t="s">
        <v>5</v>
      </c>
      <c r="D90" s="2">
        <v>1</v>
      </c>
      <c r="E90" s="7"/>
    </row>
    <row r="91" spans="1:5" ht="13.25" x14ac:dyDescent="0.65">
      <c r="A91" s="9">
        <v>87</v>
      </c>
      <c r="B91" s="5" t="s">
        <v>147</v>
      </c>
      <c r="C91" s="3" t="s">
        <v>5</v>
      </c>
      <c r="D91" s="2">
        <v>1</v>
      </c>
      <c r="E91" s="7"/>
    </row>
    <row r="92" spans="1:5" ht="13.25" x14ac:dyDescent="0.65">
      <c r="A92" s="9">
        <v>88</v>
      </c>
      <c r="B92" s="5" t="s">
        <v>148</v>
      </c>
      <c r="C92" s="3" t="s">
        <v>5</v>
      </c>
      <c r="D92" s="2">
        <v>1</v>
      </c>
      <c r="E92" s="7"/>
    </row>
    <row r="93" spans="1:5" ht="13.25" x14ac:dyDescent="0.65">
      <c r="A93" s="9">
        <v>89</v>
      </c>
      <c r="B93" s="5" t="s">
        <v>149</v>
      </c>
      <c r="C93" s="3" t="s">
        <v>5</v>
      </c>
      <c r="D93" s="2">
        <v>1</v>
      </c>
      <c r="E93" s="7"/>
    </row>
    <row r="94" spans="1:5" ht="13.25" x14ac:dyDescent="0.65">
      <c r="A94" s="9">
        <v>90</v>
      </c>
      <c r="B94" s="5" t="s">
        <v>150</v>
      </c>
      <c r="C94" s="3" t="s">
        <v>5</v>
      </c>
      <c r="D94" s="2">
        <v>1</v>
      </c>
      <c r="E94" s="7"/>
    </row>
    <row r="95" spans="1:5" ht="13.25" x14ac:dyDescent="0.65">
      <c r="A95" s="9">
        <v>91</v>
      </c>
      <c r="B95" s="5" t="s">
        <v>151</v>
      </c>
      <c r="C95" s="3" t="s">
        <v>5</v>
      </c>
      <c r="D95" s="2">
        <v>1</v>
      </c>
      <c r="E95" s="7"/>
    </row>
    <row r="96" spans="1:5" ht="13.25" x14ac:dyDescent="0.65">
      <c r="A96" s="9">
        <v>92</v>
      </c>
      <c r="B96" s="5" t="s">
        <v>152</v>
      </c>
      <c r="C96" s="3" t="s">
        <v>5</v>
      </c>
      <c r="D96" s="2">
        <v>1</v>
      </c>
      <c r="E96" s="7"/>
    </row>
    <row r="97" spans="1:5" ht="13.25" x14ac:dyDescent="0.65">
      <c r="A97" s="9">
        <v>93</v>
      </c>
      <c r="B97" s="5" t="s">
        <v>153</v>
      </c>
      <c r="C97" s="3" t="s">
        <v>5</v>
      </c>
      <c r="D97" s="2">
        <v>1</v>
      </c>
      <c r="E97" s="7"/>
    </row>
    <row r="98" spans="1:5" ht="13.25" x14ac:dyDescent="0.65">
      <c r="A98" s="9">
        <v>94</v>
      </c>
      <c r="B98" s="5" t="s">
        <v>154</v>
      </c>
      <c r="C98" s="3" t="s">
        <v>5</v>
      </c>
      <c r="D98" s="2">
        <v>1</v>
      </c>
      <c r="E98" s="7"/>
    </row>
    <row r="99" spans="1:5" ht="13.25" x14ac:dyDescent="0.65">
      <c r="A99" s="9">
        <v>95</v>
      </c>
      <c r="B99" s="5" t="s">
        <v>155</v>
      </c>
      <c r="C99" s="3" t="s">
        <v>5</v>
      </c>
      <c r="D99" s="2">
        <v>1</v>
      </c>
      <c r="E99" s="7"/>
    </row>
    <row r="100" spans="1:5" ht="13.25" x14ac:dyDescent="0.65">
      <c r="A100" s="9">
        <v>96</v>
      </c>
      <c r="B100" s="5" t="s">
        <v>156</v>
      </c>
      <c r="C100" s="3" t="s">
        <v>5</v>
      </c>
      <c r="D100" s="2">
        <v>1</v>
      </c>
      <c r="E100" s="7"/>
    </row>
    <row r="101" spans="1:5" ht="13.25" x14ac:dyDescent="0.65">
      <c r="A101" s="9">
        <v>97</v>
      </c>
      <c r="B101" s="5" t="s">
        <v>157</v>
      </c>
      <c r="C101" s="3" t="s">
        <v>5</v>
      </c>
      <c r="D101" s="2">
        <v>1</v>
      </c>
      <c r="E101" s="7"/>
    </row>
    <row r="102" spans="1:5" ht="13.25" x14ac:dyDescent="0.65">
      <c r="A102" s="9">
        <v>98</v>
      </c>
      <c r="B102" s="5" t="s">
        <v>158</v>
      </c>
      <c r="C102" s="3" t="s">
        <v>5</v>
      </c>
      <c r="D102" s="2">
        <v>1</v>
      </c>
      <c r="E102" s="7"/>
    </row>
    <row r="103" spans="1:5" ht="13.25" x14ac:dyDescent="0.65">
      <c r="A103" s="9">
        <v>99</v>
      </c>
      <c r="B103" s="5" t="s">
        <v>159</v>
      </c>
      <c r="C103" s="3" t="s">
        <v>5</v>
      </c>
      <c r="D103" s="2">
        <v>1</v>
      </c>
      <c r="E103" s="7"/>
    </row>
    <row r="104" spans="1:5" ht="13.25" x14ac:dyDescent="0.65">
      <c r="A104" s="9">
        <v>100</v>
      </c>
      <c r="B104" s="5" t="s">
        <v>160</v>
      </c>
      <c r="C104" s="3" t="s">
        <v>5</v>
      </c>
      <c r="D104" s="2">
        <v>1</v>
      </c>
      <c r="E104" s="7"/>
    </row>
    <row r="105" spans="1:5" ht="13.25" x14ac:dyDescent="0.65">
      <c r="A105" s="9">
        <v>101</v>
      </c>
      <c r="B105" s="5" t="s">
        <v>161</v>
      </c>
      <c r="C105" s="3" t="s">
        <v>5</v>
      </c>
      <c r="D105" s="2">
        <v>1</v>
      </c>
      <c r="E105" s="7"/>
    </row>
    <row r="106" spans="1:5" ht="13.25" x14ac:dyDescent="0.65">
      <c r="A106" s="9">
        <v>102</v>
      </c>
      <c r="B106" s="5" t="s">
        <v>162</v>
      </c>
      <c r="C106" s="3" t="s">
        <v>5</v>
      </c>
      <c r="D106" s="2">
        <v>1</v>
      </c>
      <c r="E106" s="7"/>
    </row>
    <row r="107" spans="1:5" ht="13.25" x14ac:dyDescent="0.65">
      <c r="A107" s="9">
        <v>103</v>
      </c>
      <c r="B107" s="5" t="s">
        <v>163</v>
      </c>
      <c r="C107" s="3" t="s">
        <v>5</v>
      </c>
      <c r="D107" s="2">
        <v>1</v>
      </c>
      <c r="E107" s="7"/>
    </row>
    <row r="108" spans="1:5" ht="13.25" x14ac:dyDescent="0.65">
      <c r="A108" s="9">
        <v>104</v>
      </c>
      <c r="B108" s="5" t="s">
        <v>164</v>
      </c>
      <c r="C108" s="3" t="s">
        <v>5</v>
      </c>
      <c r="D108" s="2">
        <v>1</v>
      </c>
      <c r="E108" s="7"/>
    </row>
    <row r="109" spans="1:5" ht="13.25" x14ac:dyDescent="0.65">
      <c r="A109" s="9">
        <v>105</v>
      </c>
      <c r="B109" s="5" t="s">
        <v>165</v>
      </c>
      <c r="C109" s="3" t="s">
        <v>5</v>
      </c>
      <c r="D109" s="2">
        <v>1</v>
      </c>
      <c r="E109" s="7"/>
    </row>
    <row r="110" spans="1:5" ht="13.25" x14ac:dyDescent="0.65">
      <c r="A110" s="9">
        <v>106</v>
      </c>
      <c r="B110" s="5" t="s">
        <v>166</v>
      </c>
      <c r="C110" s="3" t="s">
        <v>5</v>
      </c>
      <c r="D110" s="2">
        <v>1</v>
      </c>
      <c r="E110" s="7"/>
    </row>
    <row r="111" spans="1:5" ht="13.25" x14ac:dyDescent="0.65">
      <c r="A111" s="9">
        <v>107</v>
      </c>
      <c r="B111" s="5" t="s">
        <v>167</v>
      </c>
      <c r="C111" s="3" t="s">
        <v>5</v>
      </c>
      <c r="D111" s="2">
        <v>1</v>
      </c>
      <c r="E111" s="7"/>
    </row>
    <row r="112" spans="1:5" ht="13.25" x14ac:dyDescent="0.65">
      <c r="A112" s="9">
        <v>108</v>
      </c>
      <c r="B112" s="5" t="s">
        <v>168</v>
      </c>
      <c r="C112" s="3" t="s">
        <v>5</v>
      </c>
      <c r="D112" s="2">
        <v>1</v>
      </c>
      <c r="E112" s="7"/>
    </row>
    <row r="113" spans="1:5" ht="13.25" x14ac:dyDescent="0.65">
      <c r="A113" s="9">
        <v>109</v>
      </c>
      <c r="B113" s="5" t="s">
        <v>169</v>
      </c>
      <c r="C113" s="3" t="s">
        <v>5</v>
      </c>
      <c r="D113" s="2">
        <v>1</v>
      </c>
      <c r="E113" s="7"/>
    </row>
    <row r="114" spans="1:5" ht="13.25" x14ac:dyDescent="0.65">
      <c r="A114" s="9">
        <v>110</v>
      </c>
      <c r="B114" s="5" t="s">
        <v>170</v>
      </c>
      <c r="C114" s="3" t="s">
        <v>5</v>
      </c>
      <c r="D114" s="2">
        <v>1</v>
      </c>
      <c r="E114" s="7"/>
    </row>
    <row r="115" spans="1:5" ht="13.25" x14ac:dyDescent="0.65">
      <c r="A115" s="9">
        <v>111</v>
      </c>
      <c r="B115" s="5" t="s">
        <v>171</v>
      </c>
      <c r="C115" s="3" t="s">
        <v>5</v>
      </c>
      <c r="D115" s="2">
        <v>1</v>
      </c>
      <c r="E115" s="7"/>
    </row>
    <row r="116" spans="1:5" ht="13.25" x14ac:dyDescent="0.65">
      <c r="A116" s="9">
        <v>112</v>
      </c>
      <c r="B116" s="5" t="s">
        <v>172</v>
      </c>
      <c r="C116" s="3" t="s">
        <v>5</v>
      </c>
      <c r="D116" s="2">
        <v>1</v>
      </c>
      <c r="E116" s="7"/>
    </row>
    <row r="117" spans="1:5" ht="13.25" x14ac:dyDescent="0.65">
      <c r="A117" s="9">
        <v>113</v>
      </c>
      <c r="B117" s="5" t="s">
        <v>173</v>
      </c>
      <c r="C117" s="3" t="s">
        <v>5</v>
      </c>
      <c r="D117" s="2">
        <v>1</v>
      </c>
      <c r="E117" s="7"/>
    </row>
    <row r="118" spans="1:5" ht="13.25" x14ac:dyDescent="0.65">
      <c r="A118" s="9">
        <v>114</v>
      </c>
      <c r="B118" s="5" t="s">
        <v>174</v>
      </c>
      <c r="C118" s="3" t="s">
        <v>5</v>
      </c>
      <c r="D118" s="2">
        <v>1</v>
      </c>
      <c r="E118" s="7"/>
    </row>
    <row r="119" spans="1:5" ht="13.25" x14ac:dyDescent="0.65">
      <c r="A119" s="9">
        <v>115</v>
      </c>
      <c r="B119" s="5" t="s">
        <v>175</v>
      </c>
      <c r="C119" s="3" t="s">
        <v>5</v>
      </c>
      <c r="D119" s="2">
        <v>1</v>
      </c>
      <c r="E119" s="7"/>
    </row>
    <row r="120" spans="1:5" ht="13.25" x14ac:dyDescent="0.65">
      <c r="A120" s="9">
        <v>116</v>
      </c>
      <c r="B120" s="5" t="s">
        <v>176</v>
      </c>
      <c r="C120" s="3" t="s">
        <v>5</v>
      </c>
      <c r="D120" s="2">
        <v>1</v>
      </c>
      <c r="E120" s="7"/>
    </row>
    <row r="121" spans="1:5" ht="13.25" x14ac:dyDescent="0.65">
      <c r="A121" s="9">
        <v>117</v>
      </c>
      <c r="B121" s="5" t="s">
        <v>177</v>
      </c>
      <c r="C121" s="3" t="s">
        <v>5</v>
      </c>
      <c r="D121" s="2">
        <v>1</v>
      </c>
      <c r="E121" s="7"/>
    </row>
    <row r="122" spans="1:5" ht="13.25" x14ac:dyDescent="0.65">
      <c r="A122" s="9">
        <v>118</v>
      </c>
      <c r="B122" s="5" t="s">
        <v>178</v>
      </c>
      <c r="C122" s="3" t="s">
        <v>5</v>
      </c>
      <c r="D122" s="2">
        <v>1</v>
      </c>
      <c r="E122" s="7"/>
    </row>
    <row r="123" spans="1:5" ht="13.25" x14ac:dyDescent="0.65">
      <c r="A123" s="9">
        <v>119</v>
      </c>
      <c r="B123" s="5" t="s">
        <v>179</v>
      </c>
      <c r="C123" s="3" t="s">
        <v>5</v>
      </c>
      <c r="D123" s="2">
        <v>1</v>
      </c>
      <c r="E123" s="7"/>
    </row>
    <row r="124" spans="1:5" ht="13.25" x14ac:dyDescent="0.65">
      <c r="A124" s="9">
        <v>120</v>
      </c>
      <c r="B124" s="5" t="s">
        <v>180</v>
      </c>
      <c r="C124" s="3" t="s">
        <v>5</v>
      </c>
      <c r="D124" s="2">
        <v>1</v>
      </c>
      <c r="E124" s="7"/>
    </row>
    <row r="125" spans="1:5" ht="13.25" x14ac:dyDescent="0.65">
      <c r="A125" s="9">
        <v>121</v>
      </c>
      <c r="B125" s="5" t="s">
        <v>181</v>
      </c>
      <c r="C125" s="3" t="s">
        <v>5</v>
      </c>
      <c r="D125" s="2">
        <v>1</v>
      </c>
      <c r="E125" s="7"/>
    </row>
    <row r="126" spans="1:5" ht="13.25" x14ac:dyDescent="0.65">
      <c r="A126" s="9">
        <v>122</v>
      </c>
      <c r="B126" s="5" t="s">
        <v>136</v>
      </c>
      <c r="C126" s="3" t="s">
        <v>5</v>
      </c>
      <c r="D126" s="2">
        <v>1</v>
      </c>
      <c r="E126" s="7"/>
    </row>
    <row r="127" spans="1:5" ht="13.25" x14ac:dyDescent="0.65">
      <c r="A127" s="9">
        <v>124</v>
      </c>
      <c r="B127" s="5" t="s">
        <v>182</v>
      </c>
      <c r="C127" s="3" t="s">
        <v>216</v>
      </c>
      <c r="D127" s="2">
        <v>1</v>
      </c>
      <c r="E127" s="7"/>
    </row>
    <row r="128" spans="1:5" ht="13.25" x14ac:dyDescent="0.65">
      <c r="A128" s="9">
        <v>125</v>
      </c>
      <c r="B128" s="5" t="s">
        <v>183</v>
      </c>
      <c r="C128" s="3" t="s">
        <v>216</v>
      </c>
      <c r="D128" s="2">
        <v>1</v>
      </c>
      <c r="E128" s="7"/>
    </row>
    <row r="129" spans="1:5" ht="18" x14ac:dyDescent="0.75">
      <c r="A129" s="9">
        <v>126</v>
      </c>
      <c r="B129" s="5" t="s">
        <v>184</v>
      </c>
      <c r="C129" s="3" t="s">
        <v>118</v>
      </c>
      <c r="D129" s="2">
        <v>1</v>
      </c>
      <c r="E129" s="7"/>
    </row>
    <row r="130" spans="1:5" ht="13.25" x14ac:dyDescent="0.65">
      <c r="A130" s="9">
        <v>127</v>
      </c>
      <c r="B130" s="5" t="s">
        <v>185</v>
      </c>
      <c r="C130" s="3" t="s">
        <v>216</v>
      </c>
      <c r="D130" s="2">
        <v>1</v>
      </c>
      <c r="E130" s="7"/>
    </row>
    <row r="131" spans="1:5" ht="18" x14ac:dyDescent="0.75">
      <c r="A131" s="9">
        <v>128</v>
      </c>
      <c r="B131" s="5" t="s">
        <v>186</v>
      </c>
      <c r="C131" s="3" t="s">
        <v>187</v>
      </c>
      <c r="D131" s="2">
        <v>1</v>
      </c>
      <c r="E131" s="7"/>
    </row>
    <row r="132" spans="1:5" ht="13.25" x14ac:dyDescent="0.65">
      <c r="A132" s="9">
        <v>129</v>
      </c>
      <c r="B132" s="5" t="s">
        <v>188</v>
      </c>
      <c r="C132" s="3" t="s">
        <v>215</v>
      </c>
      <c r="D132" s="2">
        <v>8</v>
      </c>
      <c r="E132" s="7"/>
    </row>
    <row r="133" spans="1:5" ht="18" x14ac:dyDescent="0.75">
      <c r="A133" s="9">
        <v>133</v>
      </c>
      <c r="B133" s="5" t="s">
        <v>189</v>
      </c>
      <c r="C133" s="3" t="s">
        <v>118</v>
      </c>
      <c r="D133" s="2">
        <v>1</v>
      </c>
      <c r="E133" s="7"/>
    </row>
    <row r="134" spans="1:5" ht="13.25" x14ac:dyDescent="0.65">
      <c r="A134" s="9">
        <v>134</v>
      </c>
      <c r="B134" s="5" t="s">
        <v>190</v>
      </c>
      <c r="C134" s="3" t="s">
        <v>216</v>
      </c>
      <c r="D134" s="2">
        <v>1</v>
      </c>
      <c r="E134" s="7"/>
    </row>
    <row r="135" spans="1:5" ht="13.25" x14ac:dyDescent="0.65">
      <c r="A135" s="9">
        <v>135</v>
      </c>
      <c r="B135" s="5" t="s">
        <v>191</v>
      </c>
      <c r="C135" s="3" t="s">
        <v>216</v>
      </c>
      <c r="D135" s="2">
        <v>1</v>
      </c>
      <c r="E135" s="7"/>
    </row>
    <row r="136" spans="1:5" ht="13.25" x14ac:dyDescent="0.65">
      <c r="A136" s="9">
        <v>136</v>
      </c>
      <c r="B136" s="5" t="s">
        <v>192</v>
      </c>
      <c r="C136" s="3" t="s">
        <v>216</v>
      </c>
      <c r="D136" s="2">
        <v>1</v>
      </c>
      <c r="E136" s="7"/>
    </row>
    <row r="137" spans="1:5" ht="13.25" x14ac:dyDescent="0.65">
      <c r="A137" s="9">
        <v>137</v>
      </c>
      <c r="B137" s="5" t="s">
        <v>193</v>
      </c>
      <c r="C137" s="3" t="s">
        <v>4</v>
      </c>
      <c r="D137" s="2">
        <v>10</v>
      </c>
      <c r="E137" s="7"/>
    </row>
    <row r="138" spans="1:5" ht="13.25" x14ac:dyDescent="0.65">
      <c r="A138" s="9">
        <v>138</v>
      </c>
      <c r="B138" s="5" t="s">
        <v>194</v>
      </c>
      <c r="C138" s="3" t="s">
        <v>4</v>
      </c>
      <c r="D138" s="2">
        <v>10</v>
      </c>
      <c r="E138" s="7"/>
    </row>
    <row r="139" spans="1:5" ht="13.25" x14ac:dyDescent="0.65">
      <c r="A139" s="9">
        <v>139</v>
      </c>
      <c r="B139" s="5" t="s">
        <v>195</v>
      </c>
      <c r="C139" s="3" t="s">
        <v>4</v>
      </c>
      <c r="D139" s="2">
        <v>10</v>
      </c>
      <c r="E139" s="7"/>
    </row>
    <row r="140" spans="1:5" ht="13.25" x14ac:dyDescent="0.65">
      <c r="A140" s="9">
        <v>140</v>
      </c>
      <c r="B140" s="5" t="s">
        <v>196</v>
      </c>
      <c r="C140" s="3" t="s">
        <v>4</v>
      </c>
      <c r="D140" s="2">
        <v>10</v>
      </c>
      <c r="E140" s="7"/>
    </row>
    <row r="141" spans="1:5" ht="13.25" x14ac:dyDescent="0.65">
      <c r="A141" s="9">
        <v>141</v>
      </c>
      <c r="B141" s="5" t="s">
        <v>197</v>
      </c>
      <c r="C141" s="3" t="s">
        <v>4</v>
      </c>
      <c r="D141" s="2">
        <v>10</v>
      </c>
      <c r="E141" s="7"/>
    </row>
    <row r="142" spans="1:5" ht="13.25" x14ac:dyDescent="0.65">
      <c r="A142" s="9">
        <v>142</v>
      </c>
      <c r="B142" s="5" t="s">
        <v>198</v>
      </c>
      <c r="C142" s="3" t="s">
        <v>4</v>
      </c>
      <c r="D142" s="2">
        <v>10</v>
      </c>
      <c r="E142" s="7"/>
    </row>
    <row r="143" spans="1:5" ht="13.25" x14ac:dyDescent="0.65">
      <c r="A143" s="9">
        <v>143</v>
      </c>
      <c r="B143" s="5" t="s">
        <v>199</v>
      </c>
      <c r="C143" s="3" t="s">
        <v>4</v>
      </c>
      <c r="D143" s="2">
        <v>10</v>
      </c>
      <c r="E143" s="7"/>
    </row>
    <row r="144" spans="1:5" ht="13.25" x14ac:dyDescent="0.65">
      <c r="A144" s="9">
        <v>144</v>
      </c>
      <c r="B144" s="5" t="s">
        <v>200</v>
      </c>
      <c r="C144" s="3" t="s">
        <v>4</v>
      </c>
      <c r="D144" s="2">
        <v>10</v>
      </c>
      <c r="E144" s="7"/>
    </row>
    <row r="145" spans="1:5" ht="13.25" x14ac:dyDescent="0.65">
      <c r="A145" s="9">
        <v>145</v>
      </c>
      <c r="B145" s="5" t="s">
        <v>201</v>
      </c>
      <c r="C145" s="3" t="s">
        <v>4</v>
      </c>
      <c r="D145" s="2">
        <v>10</v>
      </c>
      <c r="E145" s="7"/>
    </row>
    <row r="146" spans="1:5" ht="13.25" x14ac:dyDescent="0.65">
      <c r="A146" s="9">
        <v>146</v>
      </c>
      <c r="B146" s="5" t="s">
        <v>202</v>
      </c>
      <c r="C146" s="3" t="s">
        <v>5</v>
      </c>
      <c r="D146" s="2">
        <v>10</v>
      </c>
      <c r="E146" s="7"/>
    </row>
    <row r="147" spans="1:5" ht="13.25" x14ac:dyDescent="0.65">
      <c r="A147" s="9">
        <v>147</v>
      </c>
      <c r="B147" s="5" t="s">
        <v>203</v>
      </c>
      <c r="C147" s="3" t="s">
        <v>5</v>
      </c>
      <c r="D147" s="2">
        <v>10</v>
      </c>
      <c r="E147" s="7"/>
    </row>
    <row r="148" spans="1:5" ht="13.25" x14ac:dyDescent="0.65">
      <c r="A148" s="9">
        <v>148</v>
      </c>
      <c r="B148" s="5" t="s">
        <v>204</v>
      </c>
      <c r="C148" s="3" t="s">
        <v>5</v>
      </c>
      <c r="D148" s="2">
        <v>10</v>
      </c>
      <c r="E148" s="7"/>
    </row>
    <row r="149" spans="1:5" ht="13.25" x14ac:dyDescent="0.65">
      <c r="A149" s="9">
        <v>149</v>
      </c>
      <c r="B149" s="5" t="s">
        <v>205</v>
      </c>
      <c r="C149" s="3" t="s">
        <v>5</v>
      </c>
      <c r="D149" s="2">
        <v>10</v>
      </c>
      <c r="E149" s="7"/>
    </row>
    <row r="150" spans="1:5" ht="13.25" x14ac:dyDescent="0.65">
      <c r="A150" s="9">
        <v>150</v>
      </c>
      <c r="B150" s="5" t="s">
        <v>206</v>
      </c>
      <c r="C150" s="3" t="s">
        <v>5</v>
      </c>
      <c r="D150" s="2">
        <v>10</v>
      </c>
      <c r="E150" s="7"/>
    </row>
    <row r="151" spans="1:5" ht="13.25" x14ac:dyDescent="0.65">
      <c r="A151" s="9">
        <v>151</v>
      </c>
      <c r="B151" s="5" t="s">
        <v>207</v>
      </c>
      <c r="C151" s="3" t="s">
        <v>5</v>
      </c>
      <c r="D151" s="2">
        <v>10</v>
      </c>
      <c r="E151" s="7"/>
    </row>
    <row r="152" spans="1:5" ht="13.25" x14ac:dyDescent="0.65">
      <c r="A152" s="9">
        <v>152</v>
      </c>
      <c r="B152" s="5" t="s">
        <v>208</v>
      </c>
      <c r="C152" s="3" t="s">
        <v>4</v>
      </c>
      <c r="D152" s="2">
        <v>10</v>
      </c>
      <c r="E152" s="7"/>
    </row>
    <row r="153" spans="1:5" ht="13.25" x14ac:dyDescent="0.65">
      <c r="A153" s="9">
        <v>153</v>
      </c>
      <c r="B153" s="5" t="s">
        <v>209</v>
      </c>
      <c r="C153" s="3" t="s">
        <v>5</v>
      </c>
      <c r="D153" s="2">
        <v>10</v>
      </c>
      <c r="E153" s="7"/>
    </row>
    <row r="154" spans="1:5" ht="13.25" x14ac:dyDescent="0.65">
      <c r="A154" s="9">
        <v>154</v>
      </c>
      <c r="B154" s="5" t="s">
        <v>210</v>
      </c>
      <c r="C154" s="3" t="s">
        <v>5</v>
      </c>
      <c r="D154" s="2">
        <v>10</v>
      </c>
      <c r="E154" s="7"/>
    </row>
    <row r="155" spans="1:5" ht="13.25" x14ac:dyDescent="0.65">
      <c r="A155" s="9">
        <v>155</v>
      </c>
      <c r="B155" s="5" t="s">
        <v>211</v>
      </c>
      <c r="C155" s="3" t="s">
        <v>5</v>
      </c>
      <c r="D155" s="2">
        <v>10</v>
      </c>
      <c r="E155" s="7"/>
    </row>
    <row r="156" spans="1:5" ht="14" thickBot="1" x14ac:dyDescent="0.8">
      <c r="A156" s="9">
        <v>157</v>
      </c>
      <c r="B156" s="10" t="s">
        <v>212</v>
      </c>
      <c r="C156" s="11" t="s">
        <v>4</v>
      </c>
      <c r="D156" s="12">
        <v>10</v>
      </c>
      <c r="E156" s="13"/>
    </row>
  </sheetData>
  <mergeCells count="2">
    <mergeCell ref="A1:E1"/>
    <mergeCell ref="A2:E2"/>
  </mergeCells>
  <pageMargins left="0.7" right="0.7" top="0.75" bottom="0.75" header="0.3" footer="0.3"/>
  <pageSetup paperSize="9" scale="73" orientation="portrait" r:id="rId1"/>
  <headerFooter>
    <oddFooter>&amp;L&amp;P of &amp;N&amp;C&amp;A</oddFooter>
  </headerFooter>
  <rowBreaks count="1" manualBreakCount="1">
    <brk id="78" max="4"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Summary</vt:lpstr>
      <vt:lpstr>BIll 1_PNG</vt:lpstr>
      <vt:lpstr>Bill 2_BARAKA-CHAKA RM</vt:lpstr>
      <vt:lpstr>Bill 3_PUMP</vt:lpstr>
      <vt:lpstr>Bill 4_TANK</vt:lpstr>
      <vt:lpstr>Bill 3_GRAVITY MAIN</vt:lpstr>
      <vt:lpstr>Dayworks</vt:lpstr>
      <vt:lpstr>'Bill 2_BARAKA-CHAKA RM'!Print_Area</vt:lpstr>
      <vt:lpstr>'Bill 3_GRAVITY MAIN'!Print_Area</vt:lpstr>
      <vt:lpstr>Summary!Print_Area</vt:lpstr>
    </vt:vector>
  </TitlesOfParts>
  <Company>Lins Consult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dc:creator>
  <cp:lastModifiedBy>hp</cp:lastModifiedBy>
  <cp:lastPrinted>2022-11-24T09:25:20Z</cp:lastPrinted>
  <dcterms:created xsi:type="dcterms:W3CDTF">2006-07-19T12:58:36Z</dcterms:created>
  <dcterms:modified xsi:type="dcterms:W3CDTF">2023-01-04T13:25:42Z</dcterms:modified>
</cp:coreProperties>
</file>